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 ekonomi &amp; styrning\EkAnalys\ejon1\INFO\webben_at_skl.se\Webbfiler\Arbetsgivaravgifter-PO-Pension-RIPS\"/>
    </mc:Choice>
  </mc:AlternateContent>
  <xr:revisionPtr revIDLastSave="0" documentId="13_ncr:1_{6199B562-51E1-4C17-8A30-3673A831D0AF}" xr6:coauthVersionLast="47" xr6:coauthVersionMax="47" xr10:uidLastSave="{00000000-0000-0000-0000-000000000000}"/>
  <bookViews>
    <workbookView xWindow="-120" yWindow="-120" windowWidth="29040" windowHeight="17790" firstSheet="2" activeTab="15" xr2:uid="{00000000-000D-0000-FFFF-FFFF00000000}"/>
  </bookViews>
  <sheets>
    <sheet name="051216" sheetId="1" r:id="rId1"/>
    <sheet name="070529" sheetId="2" r:id="rId2"/>
    <sheet name="071212" sheetId="3" r:id="rId3"/>
    <sheet name="081202" sheetId="4" r:id="rId4"/>
    <sheet name="091211" sheetId="5" r:id="rId5"/>
    <sheet name="101214" sheetId="6" r:id="rId6"/>
    <sheet name="111202" sheetId="7" r:id="rId7"/>
    <sheet name="131210" sheetId="8" r:id="rId8"/>
    <sheet name="141219" sheetId="10" r:id="rId9"/>
    <sheet name="151013" sheetId="11" r:id="rId10"/>
    <sheet name="161215" sheetId="12" r:id="rId11"/>
    <sheet name="171115" sheetId="13" r:id="rId12"/>
    <sheet name="181217" sheetId="14" r:id="rId13"/>
    <sheet name="191218" sheetId="15" r:id="rId14"/>
    <sheet name="201215" sheetId="16" r:id="rId15"/>
    <sheet name="211221" sheetId="17" r:id="rId16"/>
  </sheets>
  <definedNames>
    <definedName name="FromDept" localSheetId="1">'070529'!$A$5</definedName>
    <definedName name="FromDept" localSheetId="2">'071212'!$A$5</definedName>
    <definedName name="FromDept" localSheetId="3">'081202'!$A$5</definedName>
    <definedName name="FromDept" localSheetId="4">'091211'!$A$5</definedName>
    <definedName name="FromDept" localSheetId="5">'101214'!$A$5</definedName>
    <definedName name="FromDept" localSheetId="6">'111202'!$A$5</definedName>
    <definedName name="FromDept" localSheetId="7">'131210'!$A$5</definedName>
    <definedName name="FromDept" localSheetId="8">'141219'!$A$5</definedName>
    <definedName name="FromName" localSheetId="1">'070529'!$A$6</definedName>
    <definedName name="FromName" localSheetId="2">'071212'!$A$6</definedName>
    <definedName name="FromName" localSheetId="3">'081202'!$A$6</definedName>
    <definedName name="FromName" localSheetId="4">'091211'!#REF!</definedName>
    <definedName name="FromName" localSheetId="5">'101214'!#REF!</definedName>
    <definedName name="FromName" localSheetId="6">'111202'!#REF!</definedName>
    <definedName name="FromName" localSheetId="7">'131210'!#REF!</definedName>
    <definedName name="FromName" localSheetId="8">'141219'!#REF!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" i="17" l="1"/>
  <c r="B69" i="17" s="1"/>
  <c r="B61" i="17"/>
  <c r="B60" i="17"/>
  <c r="B58" i="17"/>
  <c r="E57" i="17"/>
  <c r="E58" i="17" s="1"/>
  <c r="C57" i="17"/>
  <c r="C58" i="17" s="1"/>
  <c r="E55" i="17"/>
  <c r="C55" i="17"/>
  <c r="B55" i="17"/>
  <c r="B62" i="17" s="1"/>
  <c r="E54" i="17"/>
  <c r="C54" i="17"/>
  <c r="E53" i="17"/>
  <c r="C53" i="17"/>
  <c r="E52" i="17"/>
  <c r="C52" i="17"/>
  <c r="E51" i="17"/>
  <c r="C51" i="17"/>
  <c r="E50" i="17"/>
  <c r="C50" i="17"/>
  <c r="B48" i="17"/>
  <c r="E47" i="17"/>
  <c r="C47" i="17"/>
  <c r="E46" i="17"/>
  <c r="C46" i="17"/>
  <c r="E45" i="17"/>
  <c r="C45" i="17"/>
  <c r="E44" i="17"/>
  <c r="C44" i="17"/>
  <c r="E43" i="17"/>
  <c r="C43" i="17"/>
  <c r="C48" i="17" s="1"/>
  <c r="E42" i="17"/>
  <c r="E48" i="17" s="1"/>
  <c r="C42" i="17"/>
  <c r="E41" i="17"/>
  <c r="C41" i="17"/>
  <c r="F31" i="17"/>
  <c r="E31" i="17"/>
  <c r="F30" i="17"/>
  <c r="C30" i="17"/>
  <c r="B30" i="17"/>
  <c r="F28" i="17"/>
  <c r="C28" i="17"/>
  <c r="C31" i="17" s="1"/>
  <c r="B28" i="17"/>
  <c r="B31" i="17" s="1"/>
  <c r="B33" i="17" s="1"/>
  <c r="F24" i="17"/>
  <c r="F35" i="17" s="1"/>
  <c r="E24" i="17"/>
  <c r="E35" i="17" s="1"/>
  <c r="C24" i="17"/>
  <c r="C33" i="17" s="1"/>
  <c r="B24" i="17"/>
  <c r="F16" i="17"/>
  <c r="E16" i="17"/>
  <c r="C16" i="17"/>
  <c r="C35" i="17" s="1"/>
  <c r="B16" i="17"/>
  <c r="B35" i="17" s="1"/>
  <c r="C59" i="17" l="1"/>
  <c r="C60" i="17" s="1"/>
  <c r="E59" i="17"/>
  <c r="E60" i="17" s="1"/>
  <c r="E61" i="17"/>
  <c r="E62" i="17" s="1"/>
  <c r="E64" i="17"/>
  <c r="E33" i="17"/>
  <c r="B64" i="17"/>
  <c r="F33" i="17"/>
  <c r="C61" i="17" l="1"/>
  <c r="C62" i="17" l="1"/>
  <c r="C64" i="17"/>
  <c r="B68" i="16" l="1"/>
  <c r="B69" i="16" s="1"/>
  <c r="B60" i="16"/>
  <c r="C58" i="16"/>
  <c r="B58" i="16"/>
  <c r="B61" i="16" s="1"/>
  <c r="E57" i="16"/>
  <c r="C57" i="16"/>
  <c r="B55" i="16"/>
  <c r="E54" i="16"/>
  <c r="C54" i="16"/>
  <c r="E53" i="16"/>
  <c r="C53" i="16"/>
  <c r="E52" i="16"/>
  <c r="C52" i="16"/>
  <c r="E51" i="16"/>
  <c r="C51" i="16"/>
  <c r="E50" i="16"/>
  <c r="C50" i="16"/>
  <c r="B48" i="16"/>
  <c r="E47" i="16"/>
  <c r="C47" i="16"/>
  <c r="E46" i="16"/>
  <c r="C46" i="16"/>
  <c r="E45" i="16"/>
  <c r="C45" i="16"/>
  <c r="E44" i="16"/>
  <c r="C44" i="16"/>
  <c r="E43" i="16"/>
  <c r="C43" i="16"/>
  <c r="E42" i="16"/>
  <c r="C42" i="16"/>
  <c r="C48" i="16" s="1"/>
  <c r="E41" i="16"/>
  <c r="C41" i="16"/>
  <c r="E31" i="16"/>
  <c r="F30" i="16"/>
  <c r="C30" i="16"/>
  <c r="B30" i="16"/>
  <c r="F28" i="16"/>
  <c r="C28" i="16"/>
  <c r="C31" i="16" s="1"/>
  <c r="B28" i="16"/>
  <c r="B31" i="16" s="1"/>
  <c r="B33" i="16" s="1"/>
  <c r="F24" i="16"/>
  <c r="E24" i="16"/>
  <c r="E33" i="16" s="1"/>
  <c r="C24" i="16"/>
  <c r="B24" i="16"/>
  <c r="F16" i="16"/>
  <c r="E16" i="16"/>
  <c r="E35" i="16" s="1"/>
  <c r="C16" i="16"/>
  <c r="B16" i="16"/>
  <c r="F31" i="16" l="1"/>
  <c r="E55" i="16"/>
  <c r="C35" i="16"/>
  <c r="C33" i="16"/>
  <c r="C55" i="16"/>
  <c r="E48" i="16"/>
  <c r="E59" i="16"/>
  <c r="E60" i="16" s="1"/>
  <c r="C59" i="16"/>
  <c r="C60" i="16" s="1"/>
  <c r="F35" i="16"/>
  <c r="F33" i="16"/>
  <c r="B64" i="16"/>
  <c r="B62" i="16"/>
  <c r="B35" i="16"/>
  <c r="E58" i="16"/>
  <c r="E61" i="16" l="1"/>
  <c r="E62" i="16"/>
  <c r="E64" i="16"/>
  <c r="C61" i="16"/>
  <c r="C64" i="16" l="1"/>
  <c r="C62" i="16"/>
  <c r="B70" i="15" l="1"/>
  <c r="B71" i="15" s="1"/>
  <c r="B62" i="15"/>
  <c r="E60" i="15"/>
  <c r="C60" i="15"/>
  <c r="B60" i="15"/>
  <c r="B63" i="15" s="1"/>
  <c r="E57" i="15"/>
  <c r="C57" i="15"/>
  <c r="B57" i="15"/>
  <c r="B64" i="15" s="1"/>
  <c r="E50" i="15"/>
  <c r="C50" i="15"/>
  <c r="B50" i="15"/>
  <c r="F33" i="15"/>
  <c r="E33" i="15"/>
  <c r="C32" i="15"/>
  <c r="B32" i="15"/>
  <c r="C30" i="15"/>
  <c r="C33" i="15" s="1"/>
  <c r="B30" i="15"/>
  <c r="B33" i="15" s="1"/>
  <c r="F26" i="15"/>
  <c r="E26" i="15"/>
  <c r="E35" i="15" s="1"/>
  <c r="C26" i="15"/>
  <c r="B26" i="15"/>
  <c r="B35" i="15" s="1"/>
  <c r="F16" i="15"/>
  <c r="E16" i="15"/>
  <c r="E37" i="15" s="1"/>
  <c r="C16" i="15"/>
  <c r="C37" i="15" s="1"/>
  <c r="B16" i="15"/>
  <c r="F37" i="15" l="1"/>
  <c r="F35" i="15"/>
  <c r="B37" i="15"/>
  <c r="C35" i="15"/>
  <c r="B66" i="15"/>
  <c r="E61" i="15"/>
  <c r="C61" i="15"/>
  <c r="C62" i="15" s="1"/>
  <c r="B70" i="14"/>
  <c r="B71" i="14" s="1"/>
  <c r="B62" i="14"/>
  <c r="E60" i="14"/>
  <c r="C60" i="14"/>
  <c r="B60" i="14"/>
  <c r="B63" i="14" s="1"/>
  <c r="B64" i="14" s="1"/>
  <c r="E57" i="14"/>
  <c r="C57" i="14"/>
  <c r="B57" i="14"/>
  <c r="E50" i="14"/>
  <c r="C50" i="14"/>
  <c r="B50" i="14"/>
  <c r="E33" i="14"/>
  <c r="C32" i="14"/>
  <c r="B32" i="14"/>
  <c r="C30" i="14"/>
  <c r="C33" i="14" s="1"/>
  <c r="B30" i="14"/>
  <c r="B33" i="14" s="1"/>
  <c r="E26" i="14"/>
  <c r="E35" i="14" s="1"/>
  <c r="C26" i="14"/>
  <c r="B26" i="14"/>
  <c r="E16" i="14"/>
  <c r="C16" i="14"/>
  <c r="B16" i="14"/>
  <c r="B66" i="14" l="1"/>
  <c r="E37" i="14"/>
  <c r="E62" i="15"/>
  <c r="E63" i="15" s="1"/>
  <c r="C63" i="15"/>
  <c r="B35" i="14"/>
  <c r="B37" i="14"/>
  <c r="C35" i="14"/>
  <c r="C37" i="14"/>
  <c r="C61" i="14"/>
  <c r="C62" i="14" s="1"/>
  <c r="E61" i="14"/>
  <c r="E62" i="14" s="1"/>
  <c r="E64" i="15" l="1"/>
  <c r="E66" i="15"/>
  <c r="C66" i="15"/>
  <c r="C64" i="15"/>
  <c r="E63" i="14"/>
  <c r="C63" i="14"/>
  <c r="C66" i="14" l="1"/>
  <c r="C64" i="14"/>
  <c r="E66" i="14"/>
  <c r="E64" i="14"/>
  <c r="B70" i="13" l="1"/>
  <c r="B71" i="13" s="1"/>
  <c r="B62" i="13"/>
  <c r="E60" i="13"/>
  <c r="C60" i="13"/>
  <c r="B60" i="13"/>
  <c r="E57" i="13"/>
  <c r="C57" i="13"/>
  <c r="B57" i="13"/>
  <c r="E50" i="13"/>
  <c r="C50" i="13"/>
  <c r="B50" i="13"/>
  <c r="E33" i="13"/>
  <c r="C32" i="13"/>
  <c r="B32" i="13"/>
  <c r="C30" i="13"/>
  <c r="C33" i="13" s="1"/>
  <c r="B30" i="13"/>
  <c r="E26" i="13"/>
  <c r="C26" i="13"/>
  <c r="B26" i="13"/>
  <c r="E16" i="13"/>
  <c r="C16" i="13"/>
  <c r="B16" i="13"/>
  <c r="E35" i="13" l="1"/>
  <c r="E37" i="13"/>
  <c r="B33" i="13"/>
  <c r="B35" i="13" s="1"/>
  <c r="B63" i="13"/>
  <c r="B64" i="13" s="1"/>
  <c r="B37" i="13"/>
  <c r="C37" i="13"/>
  <c r="C35" i="13"/>
  <c r="C61" i="13"/>
  <c r="C62" i="13" s="1"/>
  <c r="E61" i="13"/>
  <c r="E62" i="13" s="1"/>
  <c r="C63" i="13" l="1"/>
  <c r="C64" i="13" s="1"/>
  <c r="B66" i="13"/>
  <c r="E63" i="13"/>
  <c r="C66" i="13"/>
  <c r="E64" i="13" l="1"/>
  <c r="E66" i="13"/>
  <c r="B70" i="12" l="1"/>
  <c r="B71" i="12" s="1"/>
  <c r="B62" i="12"/>
  <c r="B63" i="12" s="1"/>
  <c r="E57" i="12"/>
  <c r="C57" i="12"/>
  <c r="B57" i="12"/>
  <c r="E50" i="12"/>
  <c r="C50" i="12"/>
  <c r="B50" i="12"/>
  <c r="B66" i="12" s="1"/>
  <c r="E33" i="12"/>
  <c r="C32" i="12"/>
  <c r="C33" i="12" s="1"/>
  <c r="C37" i="12" s="1"/>
  <c r="B32" i="12"/>
  <c r="B33" i="12" s="1"/>
  <c r="E26" i="12"/>
  <c r="E35" i="12" s="1"/>
  <c r="C26" i="12"/>
  <c r="B26" i="12"/>
  <c r="E16" i="12"/>
  <c r="C16" i="12"/>
  <c r="B16" i="12"/>
  <c r="E37" i="12" l="1"/>
  <c r="B37" i="12"/>
  <c r="C35" i="12"/>
  <c r="B64" i="12"/>
  <c r="B35" i="12"/>
  <c r="E61" i="12"/>
  <c r="C61" i="12"/>
  <c r="E62" i="12" l="1"/>
  <c r="E63" i="12" s="1"/>
  <c r="C62" i="12"/>
  <c r="C63" i="12" s="1"/>
  <c r="C64" i="12" l="1"/>
  <c r="C66" i="12"/>
  <c r="E64" i="12"/>
  <c r="E66" i="12"/>
  <c r="L29" i="11" l="1"/>
  <c r="K29" i="11"/>
  <c r="J29" i="11"/>
  <c r="H29" i="11"/>
  <c r="F29" i="11"/>
  <c r="E29" i="11"/>
  <c r="I28" i="11"/>
  <c r="I29" i="11" s="1"/>
  <c r="G28" i="11"/>
  <c r="G29" i="11" s="1"/>
  <c r="C28" i="11"/>
  <c r="C29" i="11" s="1"/>
  <c r="B28" i="11"/>
  <c r="B29" i="11" s="1"/>
  <c r="L23" i="11"/>
  <c r="L30" i="11" s="1"/>
  <c r="K23" i="11"/>
  <c r="J23" i="11"/>
  <c r="I23" i="11"/>
  <c r="H23" i="11"/>
  <c r="H30" i="11" s="1"/>
  <c r="G23" i="11"/>
  <c r="F23" i="11"/>
  <c r="F30" i="11" s="1"/>
  <c r="E23" i="11"/>
  <c r="E30" i="11" s="1"/>
  <c r="C23" i="11"/>
  <c r="B23" i="11"/>
  <c r="L16" i="11"/>
  <c r="K16" i="11"/>
  <c r="K32" i="11" s="1"/>
  <c r="J16" i="11"/>
  <c r="I16" i="11"/>
  <c r="H16" i="11"/>
  <c r="G16" i="11"/>
  <c r="F16" i="11"/>
  <c r="E16" i="11"/>
  <c r="C16" i="11"/>
  <c r="B16" i="11"/>
  <c r="L32" i="11" l="1"/>
  <c r="G32" i="11"/>
  <c r="F32" i="11"/>
  <c r="H32" i="11"/>
  <c r="I30" i="11"/>
  <c r="J32" i="11"/>
  <c r="B32" i="11"/>
  <c r="C32" i="11"/>
  <c r="E32" i="11"/>
  <c r="B30" i="11"/>
  <c r="G30" i="11"/>
  <c r="K30" i="11"/>
  <c r="C30" i="11"/>
  <c r="J30" i="11"/>
  <c r="I32" i="11"/>
  <c r="B17" i="10"/>
  <c r="C17" i="10"/>
  <c r="B25" i="10"/>
  <c r="C25" i="10"/>
  <c r="B31" i="10"/>
  <c r="B32" i="10" s="1"/>
  <c r="C31" i="10"/>
  <c r="C32" i="10" s="1"/>
  <c r="C29" i="8"/>
  <c r="C30" i="8" s="1"/>
  <c r="B29" i="8"/>
  <c r="B30" i="8" s="1"/>
  <c r="C24" i="8"/>
  <c r="B24" i="8"/>
  <c r="C17" i="8"/>
  <c r="B17" i="8"/>
  <c r="D29" i="7"/>
  <c r="D30" i="7"/>
  <c r="C29" i="7"/>
  <c r="C30" i="7" s="1"/>
  <c r="B29" i="7"/>
  <c r="B30" i="7"/>
  <c r="D25" i="7"/>
  <c r="C25" i="7"/>
  <c r="B25" i="7"/>
  <c r="D17" i="7"/>
  <c r="D32" i="7" s="1"/>
  <c r="C17" i="7"/>
  <c r="B17" i="7"/>
  <c r="D29" i="5"/>
  <c r="D30" i="5"/>
  <c r="D25" i="5"/>
  <c r="D18" i="5"/>
  <c r="D32" i="5" s="1"/>
  <c r="C29" i="6"/>
  <c r="D28" i="6"/>
  <c r="D29" i="6" s="1"/>
  <c r="B28" i="6"/>
  <c r="B29" i="6" s="1"/>
  <c r="D24" i="6"/>
  <c r="C24" i="6"/>
  <c r="B24" i="6"/>
  <c r="D17" i="6"/>
  <c r="C17" i="6"/>
  <c r="B17" i="6"/>
  <c r="E29" i="5"/>
  <c r="E30" i="5"/>
  <c r="C29" i="5"/>
  <c r="C30" i="5" s="1"/>
  <c r="B29" i="5"/>
  <c r="B30" i="5" s="1"/>
  <c r="E25" i="5"/>
  <c r="C25" i="5"/>
  <c r="B25" i="5"/>
  <c r="E18" i="5"/>
  <c r="C18" i="5"/>
  <c r="B18" i="5"/>
  <c r="C28" i="4"/>
  <c r="B28" i="4"/>
  <c r="B29" i="4"/>
  <c r="B24" i="4"/>
  <c r="D17" i="4"/>
  <c r="D29" i="4"/>
  <c r="C17" i="4"/>
  <c r="C24" i="4"/>
  <c r="C29" i="4"/>
  <c r="B17" i="4"/>
  <c r="G29" i="3"/>
  <c r="G31" i="3" s="1"/>
  <c r="D29" i="3"/>
  <c r="G17" i="3"/>
  <c r="F17" i="3"/>
  <c r="F24" i="3"/>
  <c r="F29" i="3"/>
  <c r="D17" i="3"/>
  <c r="B17" i="3"/>
  <c r="B24" i="3"/>
  <c r="B29" i="3"/>
  <c r="E17" i="2"/>
  <c r="E31" i="2" s="1"/>
  <c r="C17" i="2"/>
  <c r="C24" i="2"/>
  <c r="C29" i="2"/>
  <c r="B17" i="2"/>
  <c r="B24" i="2"/>
  <c r="B29" i="2"/>
  <c r="C16" i="1"/>
  <c r="C27" i="1"/>
  <c r="C32" i="1"/>
  <c r="B16" i="1"/>
  <c r="B27" i="1"/>
  <c r="B32" i="1"/>
  <c r="D31" i="6" l="1"/>
  <c r="E32" i="5"/>
  <c r="C32" i="7"/>
  <c r="F31" i="3"/>
  <c r="B31" i="3"/>
  <c r="B31" i="2"/>
  <c r="D31" i="4"/>
  <c r="C31" i="6"/>
  <c r="B32" i="7"/>
  <c r="C31" i="4"/>
  <c r="B31" i="4"/>
  <c r="C32" i="5"/>
  <c r="B31" i="8"/>
  <c r="C31" i="2"/>
  <c r="C28" i="1"/>
  <c r="C33" i="1" s="1"/>
  <c r="D31" i="3"/>
  <c r="B32" i="5"/>
  <c r="B31" i="6"/>
  <c r="B34" i="10"/>
  <c r="B28" i="1"/>
  <c r="B33" i="1" s="1"/>
  <c r="C34" i="10"/>
  <c r="C31" i="8"/>
</calcChain>
</file>

<file path=xl/sharedStrings.xml><?xml version="1.0" encoding="utf-8"?>
<sst xmlns="http://schemas.openxmlformats.org/spreadsheetml/2006/main" count="816" uniqueCount="237">
  <si>
    <t>LAGSTADGADE</t>
  </si>
  <si>
    <t>Ålderspensionsavgift</t>
  </si>
  <si>
    <t>Efterlevandepensionsavgift</t>
  </si>
  <si>
    <t>Sjukförsäkringsavgift</t>
  </si>
  <si>
    <t>Arbetsskadeavgift</t>
  </si>
  <si>
    <t>Föräldraförsäkringsavgift</t>
  </si>
  <si>
    <t>Arbetsmarknadsavgift</t>
  </si>
  <si>
    <t>Allmän löneavgift</t>
  </si>
  <si>
    <t>Summa</t>
  </si>
  <si>
    <t>AVTALSENLIGA</t>
  </si>
  <si>
    <t>Kommunala avtal</t>
  </si>
  <si>
    <t>Avtalsgruppsjukförsäkring (AGS-KL)</t>
  </si>
  <si>
    <t>Tjänstegrupplivförsäkring (TGL-KL)</t>
  </si>
  <si>
    <t>Avgiftsbefrielseförsäkring; AMF</t>
  </si>
  <si>
    <t xml:space="preserve">    Premie</t>
  </si>
  <si>
    <t xml:space="preserve">    Löneskatt</t>
  </si>
  <si>
    <t>Totalt kommunala avtal</t>
  </si>
  <si>
    <t>Avtalspension</t>
  </si>
  <si>
    <t>Löneskatt</t>
  </si>
  <si>
    <t>Totalt kommunala avtal inkl. kalkylerade PO-pålägg</t>
  </si>
  <si>
    <t>Särskild löneskatt</t>
  </si>
  <si>
    <t>Trygghetsförsäkring vid arbetsskada (TFA-KL)</t>
  </si>
  <si>
    <t>Summa*</t>
  </si>
  <si>
    <r>
      <t>Anm.</t>
    </r>
    <r>
      <rPr>
        <i/>
        <sz val="10"/>
        <rFont val="Palatino"/>
        <family val="1"/>
      </rPr>
      <t xml:space="preserve"> För</t>
    </r>
    <r>
      <rPr>
        <b/>
        <i/>
        <sz val="10"/>
        <rFont val="Palatino"/>
        <family val="1"/>
      </rPr>
      <t xml:space="preserve"> anställda som är över 65 år och är  födda 1938</t>
    </r>
    <r>
      <rPr>
        <i/>
        <sz val="10"/>
        <rFont val="Palatino"/>
        <family val="1"/>
      </rPr>
      <t xml:space="preserve"> </t>
    </r>
    <r>
      <rPr>
        <b/>
        <i/>
        <sz val="10"/>
        <rFont val="Palatino"/>
        <family val="1"/>
      </rPr>
      <t xml:space="preserve">eller senare </t>
    </r>
    <r>
      <rPr>
        <i/>
        <sz val="10"/>
        <rFont val="Palatino"/>
        <family val="1"/>
      </rPr>
      <t xml:space="preserve">gäller att arbetsgivaren ska betala en lag-stadgad pensionsavgift av 10,21 procent samt en särskild löneskatt på 16,16 procent. Sammantaget blir det en lag-stadgad arbetgivaravgift på </t>
    </r>
    <r>
      <rPr>
        <b/>
        <i/>
        <sz val="10"/>
        <rFont val="Palatino"/>
        <family val="1"/>
      </rPr>
      <t>26,37</t>
    </r>
    <r>
      <rPr>
        <i/>
        <sz val="10"/>
        <rFont val="Palatino"/>
        <family val="1"/>
      </rPr>
      <t xml:space="preserve"> procent.</t>
    </r>
  </si>
  <si>
    <t>Arbetsgivaravgifter för åren 2005 och 2006</t>
  </si>
  <si>
    <r>
      <t>*</t>
    </r>
    <r>
      <rPr>
        <i/>
        <sz val="10"/>
        <rFont val="Palatino"/>
        <family val="1"/>
      </rPr>
      <t xml:space="preserve">Detta är den lagstadgade arbetsgivaravgiften som gäller för </t>
    </r>
    <r>
      <rPr>
        <b/>
        <i/>
        <sz val="10"/>
        <rFont val="Palatino"/>
        <family val="1"/>
      </rPr>
      <t>förtroendevalda m.fl.</t>
    </r>
  </si>
  <si>
    <t>Arbetsgivaravgifter för KOMMUNER år 2006 och 2007</t>
  </si>
  <si>
    <r>
      <t xml:space="preserve">Förändringar mellan 2006 och 2007 är </t>
    </r>
    <r>
      <rPr>
        <i/>
        <sz val="11"/>
        <rFont val="Times New Roman"/>
        <family val="1"/>
      </rPr>
      <t>kursiverade.</t>
    </r>
  </si>
  <si>
    <t>Avd för ekonomi och styrning                                                                          Siv Stjernborg                                                                                               Tfn direkt 08-452 77 51                                                                                             siv.stjernborg@skl.se</t>
  </si>
  <si>
    <t>2006</t>
  </si>
  <si>
    <t>2007</t>
  </si>
  <si>
    <t>1</t>
  </si>
  <si>
    <t>Arbetsgivaravgifter enligt lag</t>
  </si>
  <si>
    <t>Avtalsförsäkringar</t>
  </si>
  <si>
    <t>Avgiftsbefrielseförsäkring (AFA), inkl. löneskatt</t>
  </si>
  <si>
    <t>Kollektivavtalad pension</t>
  </si>
  <si>
    <t>Kommunalt kollektivavtalad pension</t>
  </si>
  <si>
    <t>Kommunalt kollektivavtalad pension, löneskatt (24,26%)</t>
  </si>
  <si>
    <t>Summa arbetsgivaravgifter</t>
  </si>
  <si>
    <t xml:space="preserve">  Från 2008 är denna föreslagen att bli 21,31 procent.</t>
  </si>
  <si>
    <r>
      <t>1</t>
    </r>
    <r>
      <rPr>
        <sz val="9"/>
        <rFont val="Times New Roman"/>
        <family val="1"/>
      </rPr>
      <t xml:space="preserve"> För anställda födda 1938 och senare och som är 65 år eller äldre betalas endast ålderspensionsavgift. Se även textavsnitt!</t>
    </r>
  </si>
  <si>
    <r>
      <t>2</t>
    </r>
    <r>
      <rPr>
        <sz val="9"/>
        <rFont val="Times New Roman"/>
        <family val="1"/>
      </rPr>
      <t xml:space="preserve"> För personer mellan18 och 25 år är arbetsgivaravgifter enligt lag 22,71 procent under andra halvåret 2007.</t>
    </r>
  </si>
  <si>
    <t>Arbetsgivaravgifter för KOMMUNER år 2007 och 2008</t>
  </si>
  <si>
    <r>
      <t xml:space="preserve">Förändringar mellan 2007 och 2008 är </t>
    </r>
    <r>
      <rPr>
        <i/>
        <sz val="11"/>
        <rFont val="Times New Roman"/>
        <family val="1"/>
      </rPr>
      <t>kursiverade.</t>
    </r>
  </si>
  <si>
    <t>2008</t>
  </si>
  <si>
    <t xml:space="preserve">  Från 2008 är denna 21,31 procent.</t>
  </si>
  <si>
    <r>
      <t>1</t>
    </r>
    <r>
      <rPr>
        <sz val="9"/>
        <rFont val="Times New Roman"/>
        <family val="1"/>
      </rPr>
      <t xml:space="preserve"> För anställda födda 1938 och senare och som är 65 år eller äldre.</t>
    </r>
  </si>
  <si>
    <r>
      <t>2</t>
    </r>
    <r>
      <rPr>
        <sz val="9"/>
        <rFont val="Times New Roman"/>
        <family val="1"/>
      </rPr>
      <t xml:space="preserve"> För personer mellan 18 och 25 år är arbetsgivaravgifter enligt lag 22,71 procent under andra halvåret 2007.</t>
    </r>
  </si>
  <si>
    <t>Arbetsgivaravgifter för KOMMUNER år 2008 och 2009</t>
  </si>
  <si>
    <t>2009</t>
  </si>
  <si>
    <t xml:space="preserve">Summa </t>
  </si>
  <si>
    <t xml:space="preserve">Kommunalt kollektivavtalad pension </t>
  </si>
  <si>
    <t>Specialregler</t>
  </si>
  <si>
    <t>2 0 0 8 : För anställda som vid årets ingång fyllt 18 men inte 25 år</t>
  </si>
  <si>
    <t xml:space="preserve">är arbetsgivaravgiften enligt lag 21,31 %. Avtalsförsäkringar 2,51% och  </t>
  </si>
  <si>
    <t>kollektivavtalad pension beräknas till 5,28% inkl löneskatt.</t>
  </si>
  <si>
    <t>2 0 0 9 : För anställda som vid årets ingång inte fyllt 26 år</t>
  </si>
  <si>
    <t xml:space="preserve">är arbetsgivaravgiften enligt lag 15,49 %. Avtalsförsäkringar 2,20 % och </t>
  </si>
  <si>
    <t>För anställda födda 1938–1943</t>
  </si>
  <si>
    <t>är arbetsgivaravgiften enligt lag 10,21 % (ålderspensionsavgift).</t>
  </si>
  <si>
    <t>Ingen avgift för avtalsförsäkringar. Kollektivavtalad pension beräknas till 4,97 % inkl. löneskatt.</t>
  </si>
  <si>
    <t xml:space="preserve">För anställda födda 1937 och tidigare </t>
  </si>
  <si>
    <t>utgår inga arbetsgivaravgifter</t>
  </si>
  <si>
    <r>
      <t xml:space="preserve">Förändringar mellan 2008 och 2009 är </t>
    </r>
    <r>
      <rPr>
        <i/>
        <sz val="11"/>
        <rFont val="Times New Roman"/>
        <family val="1"/>
      </rPr>
      <t>kursiverade.</t>
    </r>
  </si>
  <si>
    <t>Obs! Nya avgifter för</t>
  </si>
  <si>
    <t>Arbetsgivaravgifter för KOMMUNER år 2009 och 2010</t>
  </si>
  <si>
    <r>
      <t xml:space="preserve">Förändringar mellan kolumnerna är </t>
    </r>
    <r>
      <rPr>
        <i/>
        <sz val="11"/>
        <rFont val="Times New Roman"/>
        <family val="1"/>
      </rPr>
      <t>kursiverade.</t>
    </r>
  </si>
  <si>
    <t>Beslutade</t>
  </si>
  <si>
    <t>Reviderade</t>
  </si>
  <si>
    <t>jan–dec</t>
  </si>
  <si>
    <t>För anställda som vid årets ingång inte fyllt 26 år</t>
  </si>
  <si>
    <t xml:space="preserve">är arbetsgivaravgiften enligt lag 15,49 %. Inklusive premier för </t>
  </si>
  <si>
    <t>avtalsförsäkringar och avgiftsbestämd pension</t>
  </si>
  <si>
    <r>
      <t xml:space="preserve">blir totala arbetsgivaravgiften 22,13 % år 2009 och </t>
    </r>
    <r>
      <rPr>
        <i/>
        <sz val="11"/>
        <rFont val="Times New Roman"/>
        <family val="1"/>
      </rPr>
      <t>21,91</t>
    </r>
    <r>
      <rPr>
        <sz val="11"/>
        <rFont val="Times New Roman"/>
        <family val="1"/>
      </rPr>
      <t xml:space="preserve"> % år 2010.</t>
    </r>
  </si>
  <si>
    <t>För anställda födda 1938–1943 (2009), 1938–1944 (2010)</t>
  </si>
  <si>
    <t>Arbetsgivaravgifter för KOMMUNER år 2010 och  år 2011</t>
  </si>
  <si>
    <t>Avd för ekonomi och styrning                                                                          Kajsa Jansson                                                                                               Tfn direkt 08-452 78 62                                                                                             kajsa.jansson@skl.se</t>
  </si>
  <si>
    <t>Beslutade för 2010</t>
  </si>
  <si>
    <t>Reviderade för 2010</t>
  </si>
  <si>
    <t>Beslutade för 2011</t>
  </si>
  <si>
    <r>
      <t xml:space="preserve">blir totala arbetsgivaravgiften  </t>
    </r>
    <r>
      <rPr>
        <i/>
        <sz val="11"/>
        <rFont val="Times New Roman"/>
        <family val="1"/>
      </rPr>
      <t>21,39</t>
    </r>
    <r>
      <rPr>
        <sz val="11"/>
        <rFont val="Times New Roman"/>
        <family val="1"/>
      </rPr>
      <t xml:space="preserve">% år 2010 och  </t>
    </r>
    <r>
      <rPr>
        <i/>
        <sz val="11"/>
        <rFont val="Times New Roman"/>
        <family val="1"/>
      </rPr>
      <t>21,81%</t>
    </r>
    <r>
      <rPr>
        <sz val="11"/>
        <rFont val="Times New Roman"/>
        <family val="1"/>
      </rPr>
      <t xml:space="preserve"> för 2011.</t>
    </r>
  </si>
  <si>
    <t>För anställda födda  1938–1944 (2010), 1938-1945 (2011)</t>
  </si>
  <si>
    <t>2009 enl. cirkulär 09:84</t>
  </si>
  <si>
    <t>från den 18.12.2009.</t>
  </si>
  <si>
    <t>från den 14.12.2010.</t>
  </si>
  <si>
    <t>från den 15.12.2011.</t>
  </si>
  <si>
    <t>Definitiv</t>
  </si>
  <si>
    <t>Arbetsgivaravgifter för KOMMUNER år 2011 och beslutade för år 2012</t>
  </si>
  <si>
    <t>Reviderade för 2011</t>
  </si>
  <si>
    <t>Beslutade för 2012</t>
  </si>
  <si>
    <t>avtalsförsäkringar och avgiftsbestämd pension blir totala</t>
  </si>
  <si>
    <t>arbetsgivaravgiften 21,29 % år 2011 och  21,29 % år 2012.</t>
  </si>
  <si>
    <t>För anställda födda 1938–1945 (2011), 1938–1946 (2012)</t>
  </si>
  <si>
    <t xml:space="preserve">Ingen avgift för avtalsförsäkringar förutom TFA. </t>
  </si>
  <si>
    <r>
      <t>Pensionspremie + löneskatt beräknas till 4,97 % 2011 och 5,59 %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2012,</t>
    </r>
  </si>
  <si>
    <r>
      <rPr>
        <sz val="11"/>
        <rFont val="Times New Roman"/>
        <family val="1"/>
      </rPr>
      <t>vilket ger total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arbetsgivaravgift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på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15,19 %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år 2011 och 15,81 %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år 2012</t>
    </r>
    <r>
      <rPr>
        <i/>
        <sz val="11"/>
        <rFont val="Times New Roman"/>
        <family val="1"/>
      </rPr>
      <t>.</t>
    </r>
  </si>
  <si>
    <t>*Uppskattning. Exakt premiekostnad  uppgår 2012 och 2013</t>
  </si>
  <si>
    <t>till 50 procent av den per 31.12.2011 förutbetalda premien.</t>
  </si>
  <si>
    <t>Den förutbetalda pemien är därmed noll efter 2013.</t>
  </si>
  <si>
    <t>Omställningsförsäkring (KOM-KL)*</t>
  </si>
  <si>
    <t>Arbetsgivaravgifter för KOMMUNER år 2013 och 2014</t>
  </si>
  <si>
    <t>Beslutade för 2013</t>
  </si>
  <si>
    <t>Beslutade för 2014</t>
  </si>
  <si>
    <r>
      <t xml:space="preserve">Omställningsförsäkring (KOM-KL) </t>
    </r>
    <r>
      <rPr>
        <vertAlign val="superscript"/>
        <sz val="9"/>
        <rFont val="Arial"/>
        <family val="2"/>
      </rPr>
      <t>1</t>
    </r>
  </si>
  <si>
    <t>Avgiftbestämd del  ( avgift 4,5 %)</t>
  </si>
  <si>
    <t xml:space="preserve"> + löneskatt ( 24,26 %)</t>
  </si>
  <si>
    <t xml:space="preserve">Förmånsbestämd del (inkomster ö tak) </t>
  </si>
  <si>
    <t xml:space="preserve">  + löneskatt (24,26 %)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</si>
  <si>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Uppskattning. Exakt premiekostnad  uppgår 2012 och 2013 till 50 procent av den per</t>
    </r>
  </si>
  <si>
    <t>31.12.2011 förutbetalda premien. Den förutbetalda premien är därmed noll efter 2013.</t>
  </si>
  <si>
    <t>För anställda som vid årets ingång inte fyllt 26 år (2013 t.o.m. 30.6.2014)</t>
  </si>
  <si>
    <t>För anställda som vid årets ingång fyllt 23 år men inte fyllt 25 år (fr.o.m. 1.7.2014*)</t>
  </si>
  <si>
    <t xml:space="preserve">är arbetsgivaravgiften enligt lag 15,49 %. Inklusive premier för avtalsförsäkringar och avgiftsbestämd pension </t>
  </si>
  <si>
    <t>blir totala arbetsgivaravgiften 21,29 %.</t>
  </si>
  <si>
    <t>För anställda som vid årets ingång inte fyllt 23 år (fr.o.m 1.7.2014*)</t>
  </si>
  <si>
    <t xml:space="preserve">är arbetsgivaravgiften enligt lag 10,21 %. Inklusive premier för avtalsförsäkringar och avgiftsbestämd pension </t>
  </si>
  <si>
    <t>blir totala arbetsgivaravgiften 16,01 % ( 10,21+0,21+4,5+1,09).</t>
  </si>
  <si>
    <t xml:space="preserve">För anställda som vid årets ingång fyllt 65 år </t>
  </si>
  <si>
    <t>är arbetsgivaravgiften enligt lag 10,21 % (ålderspensionsavgift). Ingen avgift för avtalsförsäkringar förutom TFA. Pensions-</t>
  </si>
  <si>
    <r>
      <t>premie + löneskatt beräknas till  5,59 %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2013 och 2014, vilket ger total arbetsgivaravgift på 15,81 % år 2013 och år 2014.</t>
    </r>
  </si>
  <si>
    <t>*Under förutsättning att riksdagen fattar beslut om detta under våren 2014.</t>
  </si>
  <si>
    <t>Arbetsgivaravgifter för KOMMUNER år 2014 och 2015</t>
  </si>
  <si>
    <t>Avd för ekonomi och styrning                                                                          Siv Stjernborg                                                                                               Tfn direkt 08-452 77 51                                                                                             siv.stjernborg@skl.se</t>
  </si>
  <si>
    <t>Beslutade för 2015</t>
  </si>
  <si>
    <t>Avgiftbestämd del  (avgift 4,5 %)</t>
  </si>
  <si>
    <t xml:space="preserve"> + löneskatt (24,26 %)</t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</si>
  <si>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>Denna premie gäller för kommuner och landsting. PACTA-företagen har 0,30.</t>
    </r>
  </si>
  <si>
    <t>För anställda som vid årets ingång inte fyllt 26 år*</t>
  </si>
  <si>
    <t>År 2014 och 2015 är arbetsgivaravgiften enligt lag 15,49 %. Inklusive premier för avtalsförsäkringar och avgiftsbestämd</t>
  </si>
  <si>
    <t xml:space="preserve">pension blir totala arbetsgivaravgiften 21,29 %. </t>
  </si>
  <si>
    <t>För anställda som vid årets ingång fyllt 65 år</t>
  </si>
  <si>
    <r>
      <t>premie + löneskatt beräknas till  5,59 %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2014 och 2015, vilket ger total arbetsgivaravgift på 15,81 % år 2014 och även</t>
    </r>
  </si>
  <si>
    <t>2015. För anställda födda 1937 och tidigare utgår ingen arbetsgivaravgift.</t>
  </si>
  <si>
    <r>
      <t xml:space="preserve">Nya värden jämfört med föregående år är </t>
    </r>
    <r>
      <rPr>
        <i/>
        <sz val="11"/>
        <rFont val="Palatino Linotype"/>
        <family val="1"/>
      </rPr>
      <t>kursiverade.</t>
    </r>
  </si>
  <si>
    <t>Ingen avgift för avtalsförsäkringar. Kollektivavtalad pension beräknas till 4,97 % inkl. löneskatt,</t>
  </si>
  <si>
    <t>vilket ger total arbetsgivaravgift på 15,18 %.</t>
  </si>
  <si>
    <t xml:space="preserve"> +  löneskatt (24,26%)</t>
  </si>
  <si>
    <t>2010 enl. cirk. 10:80</t>
  </si>
  <si>
    <t>2011 enl. cirk. 11:57</t>
  </si>
  <si>
    <t>Arbetsgivaravgifter för KOMMUNER år 2015 och preliminärt 2016</t>
  </si>
  <si>
    <r>
      <t xml:space="preserve">Förändringar mellan ÅR är </t>
    </r>
    <r>
      <rPr>
        <i/>
        <sz val="11"/>
        <rFont val="Times New Roman"/>
        <family val="1"/>
      </rPr>
      <t>kursiverade.</t>
    </r>
  </si>
  <si>
    <t>Beslut 2015</t>
  </si>
  <si>
    <t>Prel 2016</t>
  </si>
  <si>
    <t>ÅLDERSDIFFERENTIERING 2015</t>
  </si>
  <si>
    <t>jan–apr 2015</t>
  </si>
  <si>
    <t>anställd född år:</t>
  </si>
  <si>
    <t>–1937</t>
  </si>
  <si>
    <t>1938–1949</t>
  </si>
  <si>
    <t>1950–1988</t>
  </si>
  <si>
    <t xml:space="preserve">1989– </t>
  </si>
  <si>
    <t>1990–1991</t>
  </si>
  <si>
    <t>1992–</t>
  </si>
  <si>
    <t>1990–</t>
  </si>
  <si>
    <t xml:space="preserve">S:a arbetsgivaravgifter enligt lag </t>
  </si>
  <si>
    <t>Omställningsförsäkring (KOM-KL)</t>
  </si>
  <si>
    <t>Trygghetsförsäkr arbetsskada (TFA-KL)</t>
  </si>
  <si>
    <t>S:a avtalsförsäkringar</t>
  </si>
  <si>
    <t xml:space="preserve">Förmånsbestämd del (inkomst över tak) </t>
  </si>
  <si>
    <t>S:a kollektivavtalad pension</t>
  </si>
  <si>
    <t>S:a avtalsförsäkringar o kollektivavtalad pension</t>
  </si>
  <si>
    <t>S:a PO-pålägg</t>
  </si>
  <si>
    <t>Anm.: Vi har ej lagt in regeringens förslag om arbetsgivaravgifter för ungdomar fr.o.m. år 2016 i detta ark, då inga beslut ännu är fattade. Mer info finns i cirkulär 15:14.</t>
  </si>
  <si>
    <t>maj–jul 2015</t>
  </si>
  <si>
    <t>aug–dec 2015</t>
  </si>
  <si>
    <t>Arbetsgivaravgifter för KOMMUNER år 2016 och 2017</t>
  </si>
  <si>
    <r>
      <t xml:space="preserve">Förändringar mellan ÅR är </t>
    </r>
    <r>
      <rPr>
        <i/>
        <sz val="11"/>
        <rFont val="Calibri"/>
        <family val="2"/>
        <scheme val="minor"/>
      </rPr>
      <t>kursiverade.</t>
    </r>
  </si>
  <si>
    <t>Beslut 2016</t>
  </si>
  <si>
    <r>
      <t>Beslut 2017</t>
    </r>
    <r>
      <rPr>
        <b/>
        <sz val="9"/>
        <color rgb="FFFF0000"/>
        <rFont val="Calibri"/>
        <family val="2"/>
        <scheme val="minor"/>
      </rPr>
      <t>*</t>
    </r>
  </si>
  <si>
    <t>ÅLDERSDIFFEREN-
TIERING 2017</t>
  </si>
  <si>
    <t>–1951</t>
  </si>
  <si>
    <t xml:space="preserve">Särskild löneskatt för 65 år och äldre </t>
  </si>
  <si>
    <r>
      <t>Omställningsförsäkring (KOM-KL)</t>
    </r>
    <r>
      <rPr>
        <sz val="9"/>
        <color rgb="FFFF0000"/>
        <rFont val="Calibri"/>
        <family val="2"/>
        <scheme val="minor"/>
      </rPr>
      <t>*</t>
    </r>
  </si>
  <si>
    <t>*OBS! Premie för KOM-KL, ännu ej beslutad för 2017</t>
  </si>
  <si>
    <t>Bilaga – Exempel på differentiering av PO utifrån olika månadslöner</t>
  </si>
  <si>
    <t>Exempel med A-Kap-KL</t>
  </si>
  <si>
    <t>Månadsinkomst</t>
  </si>
  <si>
    <t>&lt; 38 400</t>
  </si>
  <si>
    <t>Förutsättningar</t>
  </si>
  <si>
    <t>Inkomstbasbelopp 2017</t>
  </si>
  <si>
    <t>7,5 Inkomstbasbelopp</t>
  </si>
  <si>
    <t xml:space="preserve">     vilket motsvarar en måndaslön om</t>
  </si>
  <si>
    <t>Beräkning av förmånsbaserad pension (på del av inkomst över tak)</t>
  </si>
  <si>
    <t>Månadslön minus 7,5 inkomstbasbelopp gånger 30 procent.</t>
  </si>
  <si>
    <t>Arbetsgivaravgifter för KOMMUNER år 2017 och preliminärt för år 2018</t>
  </si>
  <si>
    <t>Avd för ekonomi och styrning
Siv Stjernborg
Tfn direkt 08-452 77 51
siv.stjernborg@skl.se</t>
  </si>
  <si>
    <t>Beslut 2017</t>
  </si>
  <si>
    <t>Prel 2018</t>
  </si>
  <si>
    <t>ÅLDERSDIFFEREN-
TIERING 2017
(2018)</t>
  </si>
  <si>
    <t>–1951 (–1952)</t>
  </si>
  <si>
    <t>Avgiftbestämd del*</t>
  </si>
  <si>
    <t xml:space="preserve">Förmånsbestämd del (inkomst över tak KAP-KL) </t>
  </si>
  <si>
    <t>Avgiftbestämd del</t>
  </si>
  <si>
    <t>Inkomst över tak</t>
  </si>
  <si>
    <t>Arbetsgivaravgifter för KOMMUNER år 2018 och 2019</t>
  </si>
  <si>
    <t>Beslut 2018</t>
  </si>
  <si>
    <t>Beslut 2019</t>
  </si>
  <si>
    <t>ÅLDERSDIFFEREN-
TIERING 2018 o 2019</t>
  </si>
  <si>
    <t>–1952 (–1953)</t>
  </si>
  <si>
    <t>Bilaga – Exempel på differentiering av PO utifrån olika månadslöner år 2019</t>
  </si>
  <si>
    <t>&lt; 40 250</t>
  </si>
  <si>
    <t>Avgiftbestämd del (under tak)</t>
  </si>
  <si>
    <t>Inkomstbasbelopp 2019</t>
  </si>
  <si>
    <t xml:space="preserve">     vilket motsvarar en månadslön om</t>
  </si>
  <si>
    <t>Arbetsgivaravgifter för KOMMUNER år 2019 och 2020</t>
  </si>
  <si>
    <t>Avd för ekonomi och styrning
Siv Stjernborg
Tfn direkt 08-452 77 51
siv.stjernborg@skr.se</t>
  </si>
  <si>
    <t>Beslut 2020</t>
  </si>
  <si>
    <t>ÅLDERSDIFFEREN-
TIERING 2019 
(t.o.m. 30/6)</t>
  </si>
  <si>
    <t>ÅLDERSDIFFEREN-
TIERING fr.o.m. 1/7 
2019 samt 2020</t>
  </si>
  <si>
    <t>avser födda tom år:</t>
  </si>
  <si>
    <t>–1953</t>
  </si>
  <si>
    <t>–1953 (–1954)</t>
  </si>
  <si>
    <t>Bilaga – Exempel på differentiering av PO utifrån olika månadslöner år 2020</t>
  </si>
  <si>
    <t>&lt; 41 750</t>
  </si>
  <si>
    <t>Inkomstbasbelopp 2020</t>
  </si>
  <si>
    <t>Arbetsgivaravgifter för KOMMUNER år 2020 och 2021</t>
  </si>
  <si>
    <t>Beslut 2021</t>
  </si>
  <si>
    <t>ÅLDERSDIFFEREN-
TIERING 
2020 samt 2021</t>
  </si>
  <si>
    <t>ÅLDERSDIFFEREN-
TIERING förslag
fr.o.m. 1.4.2021*</t>
  </si>
  <si>
    <t>avser födda t.o.m. år:</t>
  </si>
  <si>
    <t>avser födda år:</t>
  </si>
  <si>
    <t>–1954 (–1955)</t>
  </si>
  <si>
    <t>1998–2002</t>
  </si>
  <si>
    <t>Omställningsförsäkring (KOM-KR)</t>
  </si>
  <si>
    <t>Avgiftbestämd del**</t>
  </si>
  <si>
    <t>Bilaga – Exempel på differentiering av PO utifrån olika månadslöner år 2021</t>
  </si>
  <si>
    <t>&lt; 42 625</t>
  </si>
  <si>
    <t>Inkomstbasbelopp 2021</t>
  </si>
  <si>
    <t>Arbetsgivaravgifter för KOMMUNER år 2021 och 2022</t>
  </si>
  <si>
    <t>Beslut 2022</t>
  </si>
  <si>
    <t>ÅLDERSDIFFEREN-
TIERING 
2021 samt 2022</t>
  </si>
  <si>
    <t>ÅLDERSDIFFEREN-
TIERING
2021 samt 2022*</t>
  </si>
  <si>
    <t>upp till 25 tkr/mån:</t>
  </si>
  <si>
    <t>–1955 (–1956)</t>
  </si>
  <si>
    <t>födda 98-02 (99-03)</t>
  </si>
  <si>
    <t>Bilaga – Exempel på differentiering av PO utifrån olika månadslöner år 2022</t>
  </si>
  <si>
    <t>&lt; 44 375</t>
  </si>
  <si>
    <t>Inkomstbasbelopp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</si>
</sst>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2">
    <font>
      <sz val="9"/>
      <name val="Helvetic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Helvetica"/>
    </font>
    <font>
      <sz val="11"/>
      <name val="Palatino"/>
      <family val="1"/>
    </font>
    <font>
      <b/>
      <sz val="11"/>
      <name val="Palatino"/>
      <family val="1"/>
    </font>
    <font>
      <sz val="10"/>
      <name val="Palatino"/>
      <family val="1"/>
    </font>
    <font>
      <i/>
      <sz val="10"/>
      <name val="Palatino"/>
      <family val="1"/>
    </font>
    <font>
      <b/>
      <i/>
      <sz val="10"/>
      <name val="Palatino"/>
      <family val="1"/>
    </font>
    <font>
      <b/>
      <sz val="10"/>
      <name val="Helvetica"/>
      <family val="2"/>
    </font>
    <font>
      <sz val="10"/>
      <name val="Helvetica"/>
      <family val="2"/>
    </font>
    <font>
      <i/>
      <sz val="10"/>
      <name val="Helvetica"/>
      <family val="2"/>
    </font>
    <font>
      <b/>
      <i/>
      <sz val="10"/>
      <name val="Helvetica"/>
      <family val="2"/>
    </font>
    <font>
      <b/>
      <sz val="14"/>
      <name val="Helvetica"/>
      <family val="2"/>
    </font>
    <font>
      <b/>
      <sz val="10"/>
      <name val="Palatino"/>
      <family val="1"/>
    </font>
    <font>
      <b/>
      <sz val="14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9"/>
      <name val="Helvetica"/>
      <family val="2"/>
    </font>
    <font>
      <sz val="9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b/>
      <i/>
      <sz val="10"/>
      <color indexed="23"/>
      <name val="Arial"/>
      <family val="2"/>
    </font>
    <font>
      <i/>
      <sz val="9"/>
      <name val="Helvetica"/>
      <family val="2"/>
    </font>
    <font>
      <sz val="9"/>
      <name val="Helvetica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9"/>
      <color indexed="23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sz val="9"/>
      <name val="Helvetica"/>
      <family val="2"/>
    </font>
    <font>
      <sz val="9"/>
      <color indexed="23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theme="0" tint="-0.499984740745262"/>
      <name val="Helvetica"/>
      <family val="2"/>
    </font>
    <font>
      <b/>
      <sz val="10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sz val="9"/>
      <color theme="0" tint="-0.499984740745262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</borders>
  <cellStyleXfs count="6">
    <xf numFmtId="0" fontId="0" fillId="0" borderId="0"/>
    <xf numFmtId="0" fontId="7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77">
    <xf numFmtId="0" fontId="0" fillId="0" borderId="0" xfId="0"/>
    <xf numFmtId="0" fontId="6" fillId="0" borderId="0" xfId="0" applyFont="1"/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2" fontId="11" fillId="0" borderId="0" xfId="0" applyNumberFormat="1" applyFont="1" applyAlignment="1">
      <alignment vertical="top"/>
    </xf>
    <xf numFmtId="2" fontId="14" fillId="2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2" fontId="14" fillId="0" borderId="0" xfId="0" applyNumberFormat="1" applyFont="1" applyFill="1" applyAlignment="1">
      <alignment vertical="top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3" fillId="0" borderId="0" xfId="0" applyNumberFormat="1" applyFont="1" applyFill="1" applyAlignment="1">
      <alignment vertical="center"/>
    </xf>
    <xf numFmtId="2" fontId="13" fillId="2" borderId="0" xfId="0" applyNumberFormat="1" applyFont="1" applyFill="1" applyAlignment="1">
      <alignment vertical="center"/>
    </xf>
    <xf numFmtId="0" fontId="0" fillId="0" borderId="0" xfId="0" applyAlignment="1">
      <alignment vertical="justify"/>
    </xf>
    <xf numFmtId="0" fontId="12" fillId="0" borderId="0" xfId="0" applyFont="1" applyAlignment="1">
      <alignment vertical="justify"/>
    </xf>
    <xf numFmtId="2" fontId="12" fillId="0" borderId="0" xfId="0" applyNumberFormat="1" applyFont="1" applyAlignment="1">
      <alignment vertical="justify"/>
    </xf>
    <xf numFmtId="2" fontId="12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Fill="1"/>
    <xf numFmtId="0" fontId="0" fillId="0" borderId="0" xfId="0" applyFill="1"/>
    <xf numFmtId="0" fontId="20" fillId="0" borderId="0" xfId="0" applyFont="1" applyAlignment="1">
      <alignment vertical="top" wrapText="1"/>
    </xf>
    <xf numFmtId="0" fontId="20" fillId="0" borderId="0" xfId="0" applyFont="1"/>
    <xf numFmtId="0" fontId="18" fillId="0" borderId="0" xfId="0" applyFont="1"/>
    <xf numFmtId="0" fontId="21" fillId="0" borderId="0" xfId="0" applyFont="1" applyAlignment="1">
      <alignment horizontal="right"/>
    </xf>
    <xf numFmtId="49" fontId="22" fillId="0" borderId="0" xfId="0" applyNumberFormat="1" applyFont="1" applyAlignment="1">
      <alignment horizontal="right" vertical="center"/>
    </xf>
    <xf numFmtId="49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2" fontId="25" fillId="0" borderId="0" xfId="0" applyNumberFormat="1" applyFont="1" applyAlignment="1">
      <alignment vertical="center"/>
    </xf>
    <xf numFmtId="2" fontId="25" fillId="0" borderId="0" xfId="0" applyNumberFormat="1" applyFont="1" applyFill="1" applyAlignment="1">
      <alignment vertical="center"/>
    </xf>
    <xf numFmtId="2" fontId="26" fillId="0" borderId="0" xfId="0" applyNumberFormat="1" applyFont="1" applyFill="1" applyAlignment="1">
      <alignment vertical="center"/>
    </xf>
    <xf numFmtId="0" fontId="25" fillId="0" borderId="1" xfId="0" applyFont="1" applyBorder="1" applyAlignment="1">
      <alignment vertical="center"/>
    </xf>
    <xf numFmtId="2" fontId="25" fillId="0" borderId="1" xfId="0" applyNumberFormat="1" applyFont="1" applyFill="1" applyBorder="1" applyAlignment="1">
      <alignment vertical="center"/>
    </xf>
    <xf numFmtId="2" fontId="24" fillId="0" borderId="0" xfId="0" applyNumberFormat="1" applyFont="1" applyFill="1" applyAlignment="1">
      <alignment vertical="center"/>
    </xf>
    <xf numFmtId="2" fontId="27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vertical="center" wrapText="1"/>
    </xf>
    <xf numFmtId="2" fontId="24" fillId="0" borderId="0" xfId="0" applyNumberFormat="1" applyFont="1" applyAlignment="1">
      <alignment vertical="center"/>
    </xf>
    <xf numFmtId="2" fontId="25" fillId="0" borderId="1" xfId="0" applyNumberFormat="1" applyFont="1" applyBorder="1" applyAlignment="1">
      <alignment vertical="center"/>
    </xf>
    <xf numFmtId="49" fontId="23" fillId="0" borderId="1" xfId="0" applyNumberFormat="1" applyFont="1" applyBorder="1" applyAlignment="1">
      <alignment vertical="center"/>
    </xf>
    <xf numFmtId="2" fontId="26" fillId="0" borderId="1" xfId="0" applyNumberFormat="1" applyFont="1" applyBorder="1" applyAlignment="1">
      <alignment vertical="center"/>
    </xf>
    <xf numFmtId="49" fontId="28" fillId="0" borderId="0" xfId="0" applyNumberFormat="1" applyFont="1" applyAlignment="1">
      <alignment vertical="center"/>
    </xf>
    <xf numFmtId="2" fontId="27" fillId="0" borderId="0" xfId="0" applyNumberFormat="1" applyFont="1" applyAlignment="1">
      <alignment vertical="center"/>
    </xf>
    <xf numFmtId="0" fontId="29" fillId="0" borderId="0" xfId="0" applyFont="1"/>
    <xf numFmtId="0" fontId="31" fillId="0" borderId="0" xfId="0" applyFont="1" applyAlignment="1"/>
    <xf numFmtId="49" fontId="30" fillId="0" borderId="0" xfId="0" applyNumberFormat="1" applyFont="1" applyAlignment="1">
      <alignment wrapText="1"/>
    </xf>
    <xf numFmtId="0" fontId="22" fillId="0" borderId="0" xfId="0" applyFont="1" applyAlignment="1">
      <alignment vertical="center"/>
    </xf>
    <xf numFmtId="2" fontId="26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2" fontId="26" fillId="0" borderId="1" xfId="0" applyNumberFormat="1" applyFont="1" applyFill="1" applyBorder="1" applyAlignment="1">
      <alignment vertical="center"/>
    </xf>
    <xf numFmtId="49" fontId="28" fillId="0" borderId="1" xfId="0" applyNumberFormat="1" applyFont="1" applyBorder="1" applyAlignment="1">
      <alignment vertical="center"/>
    </xf>
    <xf numFmtId="49" fontId="24" fillId="0" borderId="0" xfId="0" applyNumberFormat="1" applyFont="1" applyAlignment="1">
      <alignment horizontal="right" vertical="center"/>
    </xf>
    <xf numFmtId="0" fontId="31" fillId="0" borderId="0" xfId="0" applyFont="1"/>
    <xf numFmtId="0" fontId="30" fillId="0" borderId="0" xfId="0" applyFont="1"/>
    <xf numFmtId="0" fontId="32" fillId="0" borderId="0" xfId="0" applyFont="1"/>
    <xf numFmtId="0" fontId="24" fillId="0" borderId="0" xfId="0" applyFont="1"/>
    <xf numFmtId="0" fontId="18" fillId="0" borderId="0" xfId="0" applyFont="1" applyAlignment="1"/>
    <xf numFmtId="0" fontId="5" fillId="0" borderId="0" xfId="0" applyFont="1"/>
    <xf numFmtId="0" fontId="24" fillId="0" borderId="0" xfId="0" applyFont="1" applyAlignment="1"/>
    <xf numFmtId="49" fontId="33" fillId="0" borderId="0" xfId="0" applyNumberFormat="1" applyFont="1" applyAlignment="1">
      <alignment horizontal="right" vertical="center"/>
    </xf>
    <xf numFmtId="0" fontId="34" fillId="0" borderId="0" xfId="0" applyFont="1" applyAlignment="1">
      <alignment vertical="center"/>
    </xf>
    <xf numFmtId="2" fontId="34" fillId="0" borderId="0" xfId="0" applyNumberFormat="1" applyFont="1" applyAlignment="1">
      <alignment vertical="center"/>
    </xf>
    <xf numFmtId="2" fontId="35" fillId="0" borderId="0" xfId="0" applyNumberFormat="1" applyFont="1" applyFill="1" applyAlignment="1">
      <alignment vertical="center"/>
    </xf>
    <xf numFmtId="2" fontId="34" fillId="0" borderId="1" xfId="0" applyNumberFormat="1" applyFont="1" applyFill="1" applyBorder="1" applyAlignment="1">
      <alignment vertical="center"/>
    </xf>
    <xf numFmtId="2" fontId="36" fillId="0" borderId="0" xfId="0" applyNumberFormat="1" applyFont="1" applyFill="1" applyAlignment="1">
      <alignment vertical="center"/>
    </xf>
    <xf numFmtId="2" fontId="33" fillId="0" borderId="0" xfId="0" applyNumberFormat="1" applyFont="1" applyAlignment="1">
      <alignment vertical="center"/>
    </xf>
    <xf numFmtId="2" fontId="35" fillId="0" borderId="0" xfId="0" applyNumberFormat="1" applyFont="1" applyAlignment="1">
      <alignment vertical="center"/>
    </xf>
    <xf numFmtId="2" fontId="35" fillId="0" borderId="1" xfId="0" applyNumberFormat="1" applyFont="1" applyFill="1" applyBorder="1" applyAlignment="1">
      <alignment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Fill="1" applyAlignment="1">
      <alignment vertical="center"/>
    </xf>
    <xf numFmtId="2" fontId="35" fillId="0" borderId="0" xfId="0" applyNumberFormat="1" applyFont="1" applyFill="1" applyAlignment="1">
      <alignment horizontal="right" vertical="center"/>
    </xf>
    <xf numFmtId="2" fontId="35" fillId="0" borderId="1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14" fontId="37" fillId="0" borderId="0" xfId="0" applyNumberFormat="1" applyFont="1" applyAlignment="1">
      <alignment vertical="center"/>
    </xf>
    <xf numFmtId="0" fontId="39" fillId="0" borderId="0" xfId="0" applyFont="1" applyAlignment="1">
      <alignment vertical="top"/>
    </xf>
    <xf numFmtId="2" fontId="25" fillId="0" borderId="0" xfId="0" applyNumberFormat="1" applyFont="1" applyFill="1" applyAlignment="1">
      <alignment horizontal="right" vertical="center"/>
    </xf>
    <xf numFmtId="0" fontId="38" fillId="0" borderId="0" xfId="0" applyFont="1"/>
    <xf numFmtId="0" fontId="53" fillId="0" borderId="0" xfId="0" applyFont="1"/>
    <xf numFmtId="0" fontId="0" fillId="0" borderId="0" xfId="0" applyFont="1"/>
    <xf numFmtId="0" fontId="5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14" fontId="55" fillId="0" borderId="0" xfId="0" applyNumberFormat="1" applyFont="1" applyAlignment="1">
      <alignment horizontal="center"/>
    </xf>
    <xf numFmtId="14" fontId="40" fillId="0" borderId="0" xfId="0" applyNumberFormat="1" applyFont="1" applyAlignment="1">
      <alignment horizontal="center"/>
    </xf>
    <xf numFmtId="49" fontId="5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56" fillId="0" borderId="0" xfId="0" applyNumberFormat="1" applyFont="1" applyAlignment="1">
      <alignment vertical="center"/>
    </xf>
    <xf numFmtId="2" fontId="56" fillId="0" borderId="1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2" fontId="54" fillId="0" borderId="0" xfId="0" applyNumberFormat="1" applyFont="1" applyAlignment="1">
      <alignment vertical="center"/>
    </xf>
    <xf numFmtId="2" fontId="56" fillId="0" borderId="0" xfId="0" applyNumberFormat="1" applyFont="1" applyFill="1" applyAlignment="1">
      <alignment horizontal="right" vertical="center"/>
    </xf>
    <xf numFmtId="0" fontId="53" fillId="0" borderId="0" xfId="0" applyFont="1" applyAlignment="1">
      <alignment vertical="top"/>
    </xf>
    <xf numFmtId="0" fontId="0" fillId="0" borderId="0" xfId="0" applyFont="1" applyAlignment="1">
      <alignment vertical="top"/>
    </xf>
    <xf numFmtId="2" fontId="57" fillId="0" borderId="0" xfId="0" applyNumberFormat="1" applyFont="1" applyAlignment="1">
      <alignment vertical="center"/>
    </xf>
    <xf numFmtId="2" fontId="57" fillId="0" borderId="1" xfId="0" applyNumberFormat="1" applyFont="1" applyBorder="1" applyAlignment="1">
      <alignment vertical="center"/>
    </xf>
    <xf numFmtId="2" fontId="57" fillId="0" borderId="0" xfId="0" applyNumberFormat="1" applyFont="1" applyFill="1" applyAlignment="1">
      <alignment vertical="center"/>
    </xf>
    <xf numFmtId="2" fontId="57" fillId="0" borderId="1" xfId="0" applyNumberFormat="1" applyFont="1" applyFill="1" applyBorder="1" applyAlignment="1">
      <alignment vertical="center"/>
    </xf>
    <xf numFmtId="2" fontId="58" fillId="0" borderId="0" xfId="0" applyNumberFormat="1" applyFont="1" applyAlignment="1">
      <alignment vertical="center"/>
    </xf>
    <xf numFmtId="0" fontId="30" fillId="0" borderId="0" xfId="0" applyFont="1" applyAlignment="1"/>
    <xf numFmtId="0" fontId="19" fillId="0" borderId="0" xfId="0" applyFont="1"/>
    <xf numFmtId="0" fontId="41" fillId="0" borderId="0" xfId="0" applyFont="1" applyBorder="1" applyAlignment="1"/>
    <xf numFmtId="0" fontId="41" fillId="0" borderId="0" xfId="0" applyFont="1"/>
    <xf numFmtId="0" fontId="40" fillId="0" borderId="0" xfId="0" applyFont="1" applyAlignment="1">
      <alignment horizontal="center" wrapText="1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2" fontId="29" fillId="0" borderId="0" xfId="0" applyNumberFormat="1" applyFont="1" applyAlignment="1">
      <alignment vertical="center"/>
    </xf>
    <xf numFmtId="0" fontId="29" fillId="0" borderId="1" xfId="0" applyFont="1" applyBorder="1" applyAlignment="1">
      <alignment vertical="center"/>
    </xf>
    <xf numFmtId="2" fontId="29" fillId="0" borderId="1" xfId="0" applyNumberFormat="1" applyFont="1" applyBorder="1" applyAlignment="1">
      <alignment vertical="center"/>
    </xf>
    <xf numFmtId="2" fontId="40" fillId="0" borderId="0" xfId="0" applyNumberFormat="1" applyFont="1" applyAlignment="1">
      <alignment vertical="center"/>
    </xf>
    <xf numFmtId="0" fontId="29" fillId="0" borderId="0" xfId="0" applyFont="1" applyAlignment="1">
      <alignment vertical="center" wrapText="1"/>
    </xf>
    <xf numFmtId="2" fontId="29" fillId="0" borderId="0" xfId="0" applyNumberFormat="1" applyFont="1" applyFill="1" applyAlignment="1">
      <alignment vertical="center"/>
    </xf>
    <xf numFmtId="2" fontId="29" fillId="0" borderId="1" xfId="0" applyNumberFormat="1" applyFont="1" applyFill="1" applyBorder="1" applyAlignment="1">
      <alignment vertical="center"/>
    </xf>
    <xf numFmtId="2" fontId="29" fillId="0" borderId="0" xfId="0" applyNumberFormat="1" applyFont="1" applyFill="1" applyAlignment="1">
      <alignment horizontal="right" vertical="center"/>
    </xf>
    <xf numFmtId="0" fontId="41" fillId="0" borderId="0" xfId="0" applyFont="1" applyAlignment="1"/>
    <xf numFmtId="0" fontId="45" fillId="0" borderId="0" xfId="0" applyFont="1"/>
    <xf numFmtId="0" fontId="45" fillId="0" borderId="0" xfId="0" applyFont="1" applyBorder="1" applyAlignment="1"/>
    <xf numFmtId="0" fontId="47" fillId="0" borderId="0" xfId="0" applyFont="1"/>
    <xf numFmtId="0" fontId="47" fillId="0" borderId="0" xfId="0" applyFont="1" applyAlignment="1">
      <alignment vertical="top"/>
    </xf>
    <xf numFmtId="14" fontId="42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49" fontId="42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2" fontId="50" fillId="0" borderId="0" xfId="0" applyNumberFormat="1" applyFont="1" applyAlignment="1">
      <alignment vertical="center"/>
    </xf>
    <xf numFmtId="2" fontId="50" fillId="0" borderId="0" xfId="0" applyNumberFormat="1" applyFont="1" applyFill="1" applyAlignment="1">
      <alignment vertical="center"/>
    </xf>
    <xf numFmtId="2" fontId="51" fillId="0" borderId="0" xfId="0" applyNumberFormat="1" applyFont="1" applyAlignment="1">
      <alignment vertical="center"/>
    </xf>
    <xf numFmtId="2" fontId="50" fillId="0" borderId="1" xfId="0" applyNumberFormat="1" applyFont="1" applyFill="1" applyBorder="1" applyAlignment="1">
      <alignment vertical="center"/>
    </xf>
    <xf numFmtId="2" fontId="51" fillId="0" borderId="1" xfId="0" applyNumberFormat="1" applyFont="1" applyBorder="1" applyAlignment="1">
      <alignment vertical="center"/>
    </xf>
    <xf numFmtId="2" fontId="42" fillId="0" borderId="0" xfId="0" applyNumberFormat="1" applyFont="1" applyFill="1" applyAlignment="1">
      <alignment vertical="center"/>
    </xf>
    <xf numFmtId="2" fontId="40" fillId="0" borderId="0" xfId="0" applyNumberFormat="1" applyFont="1" applyFill="1" applyAlignment="1">
      <alignment vertical="center"/>
    </xf>
    <xf numFmtId="2" fontId="42" fillId="0" borderId="0" xfId="0" applyNumberFormat="1" applyFont="1" applyAlignment="1">
      <alignment vertical="center"/>
    </xf>
    <xf numFmtId="0" fontId="29" fillId="0" borderId="1" xfId="0" applyFont="1" applyBorder="1" applyAlignment="1">
      <alignment vertical="center" wrapText="1"/>
    </xf>
    <xf numFmtId="2" fontId="51" fillId="0" borderId="1" xfId="0" applyNumberFormat="1" applyFont="1" applyFill="1" applyBorder="1" applyAlignment="1">
      <alignment vertical="center"/>
    </xf>
    <xf numFmtId="2" fontId="52" fillId="0" borderId="0" xfId="0" applyNumberFormat="1" applyFont="1" applyAlignment="1">
      <alignment vertical="center"/>
    </xf>
    <xf numFmtId="2" fontId="50" fillId="0" borderId="0" xfId="0" applyNumberFormat="1" applyFont="1" applyFill="1" applyAlignment="1">
      <alignment horizontal="right" vertical="center"/>
    </xf>
    <xf numFmtId="2" fontId="50" fillId="0" borderId="1" xfId="0" applyNumberFormat="1" applyFont="1" applyBorder="1" applyAlignment="1">
      <alignment vertical="center"/>
    </xf>
    <xf numFmtId="0" fontId="55" fillId="0" borderId="0" xfId="0" applyFont="1" applyAlignment="1">
      <alignment horizontal="center" wrapText="1"/>
    </xf>
    <xf numFmtId="49" fontId="55" fillId="0" borderId="0" xfId="0" applyNumberFormat="1" applyFont="1" applyAlignment="1">
      <alignment horizontal="center" vertical="center"/>
    </xf>
    <xf numFmtId="2" fontId="59" fillId="0" borderId="0" xfId="0" applyNumberFormat="1" applyFont="1" applyAlignment="1">
      <alignment vertical="center"/>
    </xf>
    <xf numFmtId="2" fontId="59" fillId="0" borderId="1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2" fontId="59" fillId="0" borderId="0" xfId="0" applyNumberFormat="1" applyFont="1" applyFill="1" applyAlignment="1">
      <alignment vertical="center"/>
    </xf>
    <xf numFmtId="2" fontId="51" fillId="0" borderId="0" xfId="0" applyNumberFormat="1" applyFont="1" applyFill="1" applyAlignment="1">
      <alignment vertical="center"/>
    </xf>
    <xf numFmtId="2" fontId="59" fillId="0" borderId="1" xfId="0" applyNumberFormat="1" applyFont="1" applyFill="1" applyBorder="1" applyAlignment="1">
      <alignment vertical="center"/>
    </xf>
    <xf numFmtId="2" fontId="55" fillId="0" borderId="0" xfId="0" applyNumberFormat="1" applyFont="1" applyAlignment="1">
      <alignment vertical="center"/>
    </xf>
    <xf numFmtId="2" fontId="59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60" fillId="0" borderId="0" xfId="0" applyFont="1" applyAlignment="1"/>
    <xf numFmtId="0" fontId="0" fillId="0" borderId="0" xfId="0" applyFill="1" applyAlignment="1"/>
    <xf numFmtId="0" fontId="61" fillId="0" borderId="0" xfId="0" applyFont="1" applyAlignment="1"/>
    <xf numFmtId="0" fontId="62" fillId="0" borderId="0" xfId="0" applyFont="1" applyAlignment="1"/>
    <xf numFmtId="0" fontId="63" fillId="0" borderId="0" xfId="0" applyFont="1" applyAlignment="1"/>
    <xf numFmtId="0" fontId="62" fillId="0" borderId="0" xfId="0" applyFont="1" applyFill="1" applyAlignment="1"/>
    <xf numFmtId="0" fontId="29" fillId="0" borderId="0" xfId="0" applyFont="1" applyAlignment="1"/>
    <xf numFmtId="0" fontId="45" fillId="0" borderId="0" xfId="0" applyFont="1" applyAlignment="1"/>
    <xf numFmtId="0" fontId="64" fillId="0" borderId="0" xfId="0" applyFont="1" applyAlignment="1">
      <alignment vertical="top"/>
    </xf>
    <xf numFmtId="0" fontId="65" fillId="0" borderId="0" xfId="0" applyFont="1" applyAlignment="1">
      <alignment vertical="top" wrapText="1"/>
    </xf>
    <xf numFmtId="0" fontId="66" fillId="0" borderId="0" xfId="0" applyFont="1" applyAlignment="1">
      <alignment horizontal="center"/>
    </xf>
    <xf numFmtId="0" fontId="0" fillId="0" borderId="0" xfId="0" applyFont="1" applyAlignment="1"/>
    <xf numFmtId="0" fontId="67" fillId="3" borderId="0" xfId="0" applyFont="1" applyFill="1" applyAlignment="1">
      <alignment vertical="top"/>
    </xf>
    <xf numFmtId="0" fontId="67" fillId="3" borderId="0" xfId="0" applyFont="1" applyFill="1" applyAlignment="1"/>
    <xf numFmtId="0" fontId="67" fillId="5" borderId="0" xfId="0" applyFont="1" applyFill="1" applyAlignment="1"/>
    <xf numFmtId="0" fontId="68" fillId="5" borderId="0" xfId="0" applyFont="1" applyFill="1" applyAlignment="1"/>
    <xf numFmtId="14" fontId="66" fillId="0" borderId="0" xfId="0" applyNumberFormat="1" applyFont="1" applyAlignment="1">
      <alignment horizontal="center"/>
    </xf>
    <xf numFmtId="17" fontId="67" fillId="4" borderId="0" xfId="0" applyNumberFormat="1" applyFont="1" applyFill="1" applyAlignment="1"/>
    <xf numFmtId="2" fontId="66" fillId="6" borderId="0" xfId="0" applyNumberFormat="1" applyFont="1" applyFill="1" applyAlignment="1">
      <alignment horizontal="center" vertical="center"/>
    </xf>
    <xf numFmtId="49" fontId="6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/>
    <xf numFmtId="0" fontId="67" fillId="3" borderId="1" xfId="0" quotePrefix="1" applyFont="1" applyFill="1" applyBorder="1" applyAlignment="1">
      <alignment horizontal="right"/>
    </xf>
    <xf numFmtId="0" fontId="67" fillId="3" borderId="1" xfId="0" applyFont="1" applyFill="1" applyBorder="1" applyAlignment="1">
      <alignment horizontal="center"/>
    </xf>
    <xf numFmtId="0" fontId="67" fillId="4" borderId="1" xfId="0" applyFont="1" applyFill="1" applyBorder="1" applyAlignment="1">
      <alignment horizontal="left"/>
    </xf>
    <xf numFmtId="0" fontId="67" fillId="5" borderId="1" xfId="0" applyFont="1" applyFill="1" applyBorder="1" applyAlignment="1">
      <alignment horizontal="center"/>
    </xf>
    <xf numFmtId="0" fontId="67" fillId="5" borderId="1" xfId="0" applyFont="1" applyFill="1" applyBorder="1" applyAlignment="1">
      <alignment horizontal="left"/>
    </xf>
    <xf numFmtId="2" fontId="66" fillId="6" borderId="1" xfId="0" applyNumberFormat="1" applyFont="1" applyFill="1" applyBorder="1" applyAlignment="1">
      <alignment horizontal="left" vertical="center"/>
    </xf>
    <xf numFmtId="0" fontId="66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70" fillId="3" borderId="0" xfId="0" applyFont="1" applyFill="1" applyAlignment="1"/>
    <xf numFmtId="0" fontId="70" fillId="4" borderId="0" xfId="0" applyFont="1" applyFill="1" applyAlignment="1"/>
    <xf numFmtId="0" fontId="71" fillId="5" borderId="0" xfId="0" applyFont="1" applyFill="1" applyAlignment="1"/>
    <xf numFmtId="2" fontId="72" fillId="6" borderId="0" xfId="0" applyNumberFormat="1" applyFont="1" applyFill="1" applyAlignment="1">
      <alignment horizontal="center" vertical="center"/>
    </xf>
    <xf numFmtId="2" fontId="69" fillId="0" borderId="0" xfId="0" applyNumberFormat="1" applyFont="1" applyAlignment="1">
      <alignment horizontal="center" vertical="center"/>
    </xf>
    <xf numFmtId="2" fontId="69" fillId="3" borderId="0" xfId="0" applyNumberFormat="1" applyFont="1" applyFill="1" applyAlignment="1">
      <alignment horizontal="center" vertical="center"/>
    </xf>
    <xf numFmtId="2" fontId="69" fillId="4" borderId="0" xfId="0" applyNumberFormat="1" applyFont="1" applyFill="1" applyAlignment="1">
      <alignment horizontal="center" vertical="center"/>
    </xf>
    <xf numFmtId="2" fontId="69" fillId="5" borderId="0" xfId="0" applyNumberFormat="1" applyFont="1" applyFill="1" applyAlignment="1">
      <alignment horizontal="center" vertical="center"/>
    </xf>
    <xf numFmtId="2" fontId="69" fillId="6" borderId="0" xfId="0" applyNumberFormat="1" applyFont="1" applyFill="1" applyAlignment="1">
      <alignment horizontal="center" vertical="center"/>
    </xf>
    <xf numFmtId="2" fontId="72" fillId="0" borderId="0" xfId="0" applyNumberFormat="1" applyFont="1" applyAlignment="1">
      <alignment horizontal="center" vertical="center"/>
    </xf>
    <xf numFmtId="0" fontId="69" fillId="0" borderId="1" xfId="0" applyFont="1" applyBorder="1" applyAlignment="1">
      <alignment vertical="center"/>
    </xf>
    <xf numFmtId="2" fontId="69" fillId="0" borderId="1" xfId="0" applyNumberFormat="1" applyFont="1" applyBorder="1" applyAlignment="1">
      <alignment horizontal="center" vertical="center"/>
    </xf>
    <xf numFmtId="2" fontId="72" fillId="0" borderId="1" xfId="0" applyNumberFormat="1" applyFont="1" applyBorder="1" applyAlignment="1">
      <alignment horizontal="center" vertical="center"/>
    </xf>
    <xf numFmtId="2" fontId="69" fillId="3" borderId="1" xfId="0" applyNumberFormat="1" applyFont="1" applyFill="1" applyBorder="1" applyAlignment="1">
      <alignment horizontal="center" vertical="center"/>
    </xf>
    <xf numFmtId="2" fontId="69" fillId="4" borderId="1" xfId="0" applyNumberFormat="1" applyFont="1" applyFill="1" applyBorder="1" applyAlignment="1">
      <alignment horizontal="center" vertical="center"/>
    </xf>
    <xf numFmtId="2" fontId="69" fillId="5" borderId="1" xfId="0" applyNumberFormat="1" applyFont="1" applyFill="1" applyBorder="1" applyAlignment="1">
      <alignment horizontal="center" vertical="center"/>
    </xf>
    <xf numFmtId="2" fontId="69" fillId="6" borderId="1" xfId="0" applyNumberFormat="1" applyFont="1" applyFill="1" applyBorder="1" applyAlignment="1">
      <alignment horizontal="center" vertical="center"/>
    </xf>
    <xf numFmtId="2" fontId="66" fillId="0" borderId="0" xfId="0" applyNumberFormat="1" applyFont="1" applyAlignment="1">
      <alignment horizontal="center" vertical="center"/>
    </xf>
    <xf numFmtId="2" fontId="66" fillId="3" borderId="0" xfId="0" applyNumberFormat="1" applyFont="1" applyFill="1" applyAlignment="1">
      <alignment horizontal="center" vertical="center"/>
    </xf>
    <xf numFmtId="2" fontId="66" fillId="4" borderId="0" xfId="0" applyNumberFormat="1" applyFont="1" applyFill="1" applyAlignment="1">
      <alignment horizontal="center" vertical="center"/>
    </xf>
    <xf numFmtId="2" fontId="66" fillId="5" borderId="0" xfId="0" applyNumberFormat="1" applyFont="1" applyFill="1" applyAlignment="1">
      <alignment horizontal="center" vertical="center"/>
    </xf>
    <xf numFmtId="0" fontId="69" fillId="3" borderId="0" xfId="0" applyFont="1" applyFill="1" applyAlignment="1">
      <alignment horizontal="center" vertical="center"/>
    </xf>
    <xf numFmtId="2" fontId="70" fillId="4" borderId="0" xfId="0" applyNumberFormat="1" applyFont="1" applyFill="1" applyAlignment="1">
      <alignment horizontal="center"/>
    </xf>
    <xf numFmtId="0" fontId="69" fillId="5" borderId="0" xfId="0" applyFont="1" applyFill="1" applyAlignment="1">
      <alignment horizontal="center" vertical="center"/>
    </xf>
    <xf numFmtId="2" fontId="70" fillId="5" borderId="0" xfId="0" applyNumberFormat="1" applyFont="1" applyFill="1" applyAlignment="1">
      <alignment horizontal="center"/>
    </xf>
    <xf numFmtId="0" fontId="70" fillId="5" borderId="0" xfId="0" applyFont="1" applyFill="1" applyAlignment="1">
      <alignment horizontal="center"/>
    </xf>
    <xf numFmtId="2" fontId="69" fillId="0" borderId="0" xfId="0" applyNumberFormat="1" applyFont="1" applyFill="1" applyAlignment="1">
      <alignment horizontal="center" vertical="center"/>
    </xf>
    <xf numFmtId="2" fontId="72" fillId="0" borderId="0" xfId="0" applyNumberFormat="1" applyFont="1" applyFill="1" applyAlignment="1">
      <alignment horizontal="center" vertical="center"/>
    </xf>
    <xf numFmtId="0" fontId="69" fillId="0" borderId="1" xfId="0" applyFont="1" applyBorder="1" applyAlignment="1">
      <alignment vertical="center" wrapText="1"/>
    </xf>
    <xf numFmtId="2" fontId="69" fillId="0" borderId="1" xfId="0" applyNumberFormat="1" applyFont="1" applyFill="1" applyBorder="1" applyAlignment="1">
      <alignment horizontal="center" vertical="center"/>
    </xf>
    <xf numFmtId="2" fontId="73" fillId="0" borderId="0" xfId="0" applyNumberFormat="1" applyFont="1" applyAlignment="1">
      <alignment horizontal="center" vertical="center"/>
    </xf>
    <xf numFmtId="0" fontId="70" fillId="4" borderId="0" xfId="0" applyFont="1" applyFill="1" applyAlignment="1">
      <alignment horizontal="center"/>
    </xf>
    <xf numFmtId="0" fontId="70" fillId="6" borderId="0" xfId="0" applyFont="1" applyFill="1" applyAlignment="1">
      <alignment horizontal="center"/>
    </xf>
    <xf numFmtId="0" fontId="66" fillId="0" borderId="0" xfId="0" applyFont="1" applyAlignment="1">
      <alignment vertical="center" wrapText="1"/>
    </xf>
    <xf numFmtId="0" fontId="69" fillId="4" borderId="0" xfId="0" applyFont="1" applyFill="1" applyAlignment="1">
      <alignment horizontal="center" vertical="center"/>
    </xf>
    <xf numFmtId="0" fontId="69" fillId="6" borderId="0" xfId="0" applyFont="1" applyFill="1" applyAlignment="1">
      <alignment horizontal="center" vertical="center"/>
    </xf>
    <xf numFmtId="0" fontId="67" fillId="5" borderId="0" xfId="0" applyFont="1" applyFill="1" applyAlignment="1">
      <alignment horizontal="left"/>
    </xf>
    <xf numFmtId="2" fontId="66" fillId="6" borderId="0" xfId="0" applyNumberFormat="1" applyFont="1" applyFill="1" applyAlignment="1">
      <alignment horizontal="left" wrapText="1"/>
    </xf>
    <xf numFmtId="0" fontId="67" fillId="4" borderId="0" xfId="0" applyFont="1" applyFill="1" applyAlignment="1">
      <alignment horizontal="left" wrapText="1"/>
    </xf>
    <xf numFmtId="0" fontId="64" fillId="0" borderId="0" xfId="1" applyFont="1" applyAlignment="1">
      <alignment vertical="top"/>
    </xf>
    <xf numFmtId="0" fontId="74" fillId="0" borderId="0" xfId="1" applyFont="1" applyAlignment="1">
      <alignment horizontal="center"/>
    </xf>
    <xf numFmtId="0" fontId="74" fillId="0" borderId="0" xfId="1" applyFont="1" applyAlignment="1"/>
    <xf numFmtId="0" fontId="60" fillId="0" borderId="0" xfId="1" applyFont="1" applyAlignment="1"/>
    <xf numFmtId="0" fontId="74" fillId="0" borderId="0" xfId="1" applyFont="1" applyFill="1" applyAlignment="1"/>
    <xf numFmtId="0" fontId="74" fillId="0" borderId="0" xfId="1" applyFont="1"/>
    <xf numFmtId="0" fontId="75" fillId="0" borderId="0" xfId="1" applyFont="1" applyFill="1"/>
    <xf numFmtId="0" fontId="75" fillId="0" borderId="0" xfId="1" applyFont="1"/>
    <xf numFmtId="0" fontId="67" fillId="0" borderId="0" xfId="1" applyFont="1" applyAlignment="1"/>
    <xf numFmtId="0" fontId="70" fillId="0" borderId="0" xfId="1" applyFont="1" applyAlignment="1"/>
    <xf numFmtId="0" fontId="71" fillId="0" borderId="0" xfId="1" applyFont="1" applyAlignment="1"/>
    <xf numFmtId="0" fontId="70" fillId="0" borderId="0" xfId="1" applyFont="1" applyFill="1" applyAlignment="1"/>
    <xf numFmtId="0" fontId="65" fillId="0" borderId="0" xfId="1" applyFont="1" applyAlignment="1">
      <alignment vertical="top" wrapText="1"/>
    </xf>
    <xf numFmtId="0" fontId="66" fillId="0" borderId="0" xfId="1" applyFont="1" applyAlignment="1">
      <alignment horizontal="center"/>
    </xf>
    <xf numFmtId="2" fontId="69" fillId="0" borderId="0" xfId="1" applyNumberFormat="1" applyFont="1" applyFill="1" applyAlignment="1">
      <alignment horizontal="center" vertical="center"/>
    </xf>
    <xf numFmtId="0" fontId="67" fillId="3" borderId="0" xfId="1" applyFont="1" applyFill="1" applyAlignment="1">
      <alignment horizontal="center" vertical="top" wrapText="1"/>
    </xf>
    <xf numFmtId="0" fontId="67" fillId="0" borderId="0" xfId="1" applyFont="1" applyFill="1" applyBorder="1" applyAlignment="1">
      <alignment vertical="top"/>
    </xf>
    <xf numFmtId="2" fontId="69" fillId="0" borderId="0" xfId="1" applyNumberFormat="1" applyFont="1" applyFill="1" applyBorder="1" applyAlignment="1">
      <alignment horizontal="center" vertical="center"/>
    </xf>
    <xf numFmtId="2" fontId="66" fillId="0" borderId="0" xfId="1" applyNumberFormat="1" applyFont="1" applyFill="1" applyBorder="1" applyAlignment="1">
      <alignment horizontal="center" wrapText="1"/>
    </xf>
    <xf numFmtId="0" fontId="69" fillId="0" borderId="0" xfId="1" applyFont="1" applyAlignment="1"/>
    <xf numFmtId="14" fontId="66" fillId="0" borderId="0" xfId="1" applyNumberFormat="1" applyFont="1" applyAlignment="1">
      <alignment horizontal="center"/>
    </xf>
    <xf numFmtId="0" fontId="67" fillId="3" borderId="0" xfId="1" applyFont="1" applyFill="1" applyAlignment="1">
      <alignment horizontal="center"/>
    </xf>
    <xf numFmtId="0" fontId="67" fillId="0" borderId="0" xfId="1" applyFont="1" applyFill="1" applyBorder="1" applyAlignment="1"/>
    <xf numFmtId="2" fontId="66" fillId="0" borderId="0" xfId="1" applyNumberFormat="1" applyFont="1" applyFill="1" applyBorder="1" applyAlignment="1">
      <alignment horizontal="center" vertical="center"/>
    </xf>
    <xf numFmtId="49" fontId="66" fillId="0" borderId="1" xfId="1" applyNumberFormat="1" applyFont="1" applyBorder="1" applyAlignment="1">
      <alignment horizontal="center" vertical="center"/>
    </xf>
    <xf numFmtId="0" fontId="67" fillId="0" borderId="1" xfId="1" applyFont="1" applyFill="1" applyBorder="1" applyAlignment="1">
      <alignment horizontal="left"/>
    </xf>
    <xf numFmtId="0" fontId="67" fillId="3" borderId="1" xfId="1" applyFont="1" applyFill="1" applyBorder="1" applyAlignment="1">
      <alignment horizontal="center"/>
    </xf>
    <xf numFmtId="0" fontId="67" fillId="0" borderId="0" xfId="1" applyFont="1" applyFill="1" applyBorder="1" applyAlignment="1">
      <alignment horizontal="center"/>
    </xf>
    <xf numFmtId="0" fontId="67" fillId="0" borderId="0" xfId="1" applyFont="1" applyFill="1" applyBorder="1" applyAlignment="1">
      <alignment horizontal="left"/>
    </xf>
    <xf numFmtId="1" fontId="66" fillId="0" borderId="0" xfId="1" applyNumberFormat="1" applyFont="1" applyFill="1" applyBorder="1" applyAlignment="1">
      <alignment horizontal="center" vertical="center"/>
    </xf>
    <xf numFmtId="0" fontId="66" fillId="0" borderId="0" xfId="1" applyFont="1" applyAlignment="1">
      <alignment vertical="center"/>
    </xf>
    <xf numFmtId="0" fontId="69" fillId="0" borderId="0" xfId="1" applyFont="1" applyAlignment="1">
      <alignment vertical="center"/>
    </xf>
    <xf numFmtId="0" fontId="70" fillId="3" borderId="0" xfId="1" applyFont="1" applyFill="1" applyAlignment="1"/>
    <xf numFmtId="0" fontId="70" fillId="0" borderId="0" xfId="1" applyFont="1" applyFill="1" applyBorder="1" applyAlignment="1"/>
    <xf numFmtId="2" fontId="72" fillId="0" borderId="0" xfId="1" applyNumberFormat="1" applyFont="1" applyFill="1" applyBorder="1" applyAlignment="1">
      <alignment horizontal="center" vertical="center"/>
    </xf>
    <xf numFmtId="2" fontId="69" fillId="0" borderId="0" xfId="1" applyNumberFormat="1" applyFont="1" applyAlignment="1">
      <alignment horizontal="center" vertical="center"/>
    </xf>
    <xf numFmtId="2" fontId="69" fillId="3" borderId="0" xfId="1" applyNumberFormat="1" applyFont="1" applyFill="1" applyAlignment="1">
      <alignment horizontal="center" vertical="center"/>
    </xf>
    <xf numFmtId="2" fontId="72" fillId="0" borderId="0" xfId="1" applyNumberFormat="1" applyFont="1" applyAlignment="1">
      <alignment horizontal="center" vertical="center"/>
    </xf>
    <xf numFmtId="0" fontId="69" fillId="0" borderId="1" xfId="1" applyFont="1" applyBorder="1" applyAlignment="1">
      <alignment vertical="center"/>
    </xf>
    <xf numFmtId="2" fontId="72" fillId="0" borderId="1" xfId="1" applyNumberFormat="1" applyFont="1" applyBorder="1" applyAlignment="1">
      <alignment horizontal="center" vertical="center"/>
    </xf>
    <xf numFmtId="2" fontId="69" fillId="0" borderId="1" xfId="1" applyNumberFormat="1" applyFont="1" applyFill="1" applyBorder="1" applyAlignment="1">
      <alignment horizontal="center" vertical="center"/>
    </xf>
    <xf numFmtId="2" fontId="69" fillId="3" borderId="1" xfId="1" applyNumberFormat="1" applyFont="1" applyFill="1" applyBorder="1" applyAlignment="1">
      <alignment horizontal="center" vertical="center"/>
    </xf>
    <xf numFmtId="2" fontId="66" fillId="0" borderId="0" xfId="1" applyNumberFormat="1" applyFont="1" applyAlignment="1">
      <alignment horizontal="center" vertical="center"/>
    </xf>
    <xf numFmtId="2" fontId="66" fillId="0" borderId="0" xfId="1" applyNumberFormat="1" applyFont="1" applyFill="1" applyAlignment="1">
      <alignment horizontal="center" vertical="center"/>
    </xf>
    <xf numFmtId="2" fontId="66" fillId="3" borderId="0" xfId="1" applyNumberFormat="1" applyFont="1" applyFill="1" applyAlignment="1">
      <alignment horizontal="center" vertical="center"/>
    </xf>
    <xf numFmtId="0" fontId="69" fillId="0" borderId="0" xfId="1" applyFont="1" applyFill="1" applyAlignment="1">
      <alignment horizontal="center" vertical="center"/>
    </xf>
    <xf numFmtId="0" fontId="74" fillId="0" borderId="0" xfId="1" applyFont="1" applyFill="1" applyBorder="1"/>
    <xf numFmtId="0" fontId="69" fillId="0" borderId="0" xfId="1" applyFont="1" applyFill="1" applyBorder="1" applyAlignment="1">
      <alignment horizontal="center" vertical="center"/>
    </xf>
    <xf numFmtId="0" fontId="69" fillId="0" borderId="0" xfId="1" applyFont="1" applyAlignment="1">
      <alignment horizontal="center" vertical="center"/>
    </xf>
    <xf numFmtId="0" fontId="66" fillId="3" borderId="0" xfId="1" applyFont="1" applyFill="1" applyAlignment="1">
      <alignment horizontal="center" vertical="center"/>
    </xf>
    <xf numFmtId="0" fontId="66" fillId="0" borderId="0" xfId="1" applyFont="1" applyFill="1" applyBorder="1" applyAlignment="1">
      <alignment horizontal="center" vertical="center"/>
    </xf>
    <xf numFmtId="2" fontId="70" fillId="0" borderId="0" xfId="1" applyNumberFormat="1" applyFont="1" applyFill="1" applyAlignment="1">
      <alignment horizontal="center"/>
    </xf>
    <xf numFmtId="0" fontId="69" fillId="3" borderId="0" xfId="1" applyFont="1" applyFill="1" applyAlignment="1">
      <alignment horizontal="center" vertical="center"/>
    </xf>
    <xf numFmtId="2" fontId="70" fillId="0" borderId="0" xfId="1" applyNumberFormat="1" applyFont="1" applyFill="1" applyBorder="1" applyAlignment="1">
      <alignment horizontal="center"/>
    </xf>
    <xf numFmtId="2" fontId="78" fillId="0" borderId="0" xfId="1" applyNumberFormat="1" applyFont="1" applyFill="1" applyBorder="1" applyAlignment="1">
      <alignment horizontal="left" vertical="center"/>
    </xf>
    <xf numFmtId="0" fontId="69" fillId="0" borderId="1" xfId="1" applyFont="1" applyBorder="1" applyAlignment="1">
      <alignment vertical="center" wrapText="1"/>
    </xf>
    <xf numFmtId="2" fontId="73" fillId="0" borderId="0" xfId="1" applyNumberFormat="1" applyFont="1" applyAlignment="1">
      <alignment horizontal="center" vertical="center"/>
    </xf>
    <xf numFmtId="0" fontId="70" fillId="0" borderId="0" xfId="1" applyFont="1" applyFill="1" applyAlignment="1">
      <alignment horizontal="center"/>
    </xf>
    <xf numFmtId="0" fontId="70" fillId="0" borderId="0" xfId="1" applyFont="1" applyFill="1" applyBorder="1" applyAlignment="1">
      <alignment horizontal="center"/>
    </xf>
    <xf numFmtId="2" fontId="69" fillId="0" borderId="1" xfId="1" applyNumberFormat="1" applyFont="1" applyBorder="1" applyAlignment="1">
      <alignment horizontal="center" vertical="center"/>
    </xf>
    <xf numFmtId="0" fontId="66" fillId="0" borderId="0" xfId="1" applyFont="1" applyAlignment="1">
      <alignment vertical="center" wrapText="1"/>
    </xf>
    <xf numFmtId="0" fontId="79" fillId="0" borderId="0" xfId="1" applyFont="1"/>
    <xf numFmtId="0" fontId="79" fillId="0" borderId="0" xfId="1" applyFont="1" applyAlignment="1">
      <alignment horizontal="center"/>
    </xf>
    <xf numFmtId="3" fontId="79" fillId="0" borderId="0" xfId="1" applyNumberFormat="1" applyFont="1" applyAlignment="1">
      <alignment horizontal="center"/>
    </xf>
    <xf numFmtId="0" fontId="69" fillId="7" borderId="0" xfId="1" applyFont="1" applyFill="1" applyAlignment="1">
      <alignment vertical="center"/>
    </xf>
    <xf numFmtId="2" fontId="69" fillId="7" borderId="0" xfId="1" applyNumberFormat="1" applyFont="1" applyFill="1" applyAlignment="1">
      <alignment horizontal="center" vertical="center"/>
    </xf>
    <xf numFmtId="0" fontId="69" fillId="7" borderId="1" xfId="1" applyFont="1" applyFill="1" applyBorder="1" applyAlignment="1">
      <alignment vertical="center"/>
    </xf>
    <xf numFmtId="2" fontId="69" fillId="7" borderId="1" xfId="1" applyNumberFormat="1" applyFont="1" applyFill="1" applyBorder="1" applyAlignment="1">
      <alignment horizontal="center" vertical="center"/>
    </xf>
    <xf numFmtId="0" fontId="80" fillId="0" borderId="0" xfId="1" applyFont="1"/>
    <xf numFmtId="0" fontId="81" fillId="0" borderId="0" xfId="1" applyFont="1"/>
    <xf numFmtId="3" fontId="81" fillId="0" borderId="0" xfId="1" applyNumberFormat="1" applyFont="1" applyAlignment="1">
      <alignment horizontal="right"/>
    </xf>
    <xf numFmtId="3" fontId="81" fillId="0" borderId="0" xfId="1" applyNumberFormat="1" applyFont="1" applyAlignment="1">
      <alignment horizontal="center"/>
    </xf>
    <xf numFmtId="0" fontId="69" fillId="0" borderId="0" xfId="1" applyFont="1" applyAlignment="1">
      <alignment horizontal="left" vertical="center"/>
    </xf>
    <xf numFmtId="2" fontId="72" fillId="0" borderId="0" xfId="1" applyNumberFormat="1" applyFont="1" applyFill="1" applyAlignment="1">
      <alignment horizontal="center" vertical="center"/>
    </xf>
    <xf numFmtId="0" fontId="64" fillId="0" borderId="0" xfId="2" applyFont="1" applyAlignment="1">
      <alignment vertical="top"/>
    </xf>
    <xf numFmtId="0" fontId="4" fillId="0" borderId="0" xfId="2" applyFont="1" applyAlignment="1">
      <alignment horizontal="center"/>
    </xf>
    <xf numFmtId="0" fontId="4" fillId="0" borderId="0" xfId="2" applyFont="1" applyAlignment="1"/>
    <xf numFmtId="0" fontId="60" fillId="0" borderId="0" xfId="2" applyFont="1" applyAlignment="1"/>
    <xf numFmtId="0" fontId="4" fillId="0" borderId="0" xfId="2" applyFont="1" applyFill="1" applyAlignment="1"/>
    <xf numFmtId="0" fontId="4" fillId="0" borderId="0" xfId="2" applyFont="1"/>
    <xf numFmtId="0" fontId="75" fillId="0" borderId="0" xfId="2" applyFont="1" applyFill="1"/>
    <xf numFmtId="0" fontId="75" fillId="0" borderId="0" xfId="2" applyFont="1"/>
    <xf numFmtId="0" fontId="67" fillId="0" borderId="0" xfId="2" applyFont="1" applyAlignment="1"/>
    <xf numFmtId="0" fontId="70" fillId="0" borderId="0" xfId="2" applyFont="1" applyAlignment="1"/>
    <xf numFmtId="0" fontId="71" fillId="0" borderId="0" xfId="2" applyFont="1" applyAlignment="1"/>
    <xf numFmtId="0" fontId="70" fillId="0" borderId="0" xfId="2" applyFont="1" applyFill="1" applyAlignment="1"/>
    <xf numFmtId="0" fontId="65" fillId="0" borderId="0" xfId="2" applyFont="1" applyAlignment="1">
      <alignment vertical="top" wrapText="1"/>
    </xf>
    <xf numFmtId="0" fontId="66" fillId="0" borderId="0" xfId="2" applyFont="1" applyAlignment="1">
      <alignment horizontal="center"/>
    </xf>
    <xf numFmtId="2" fontId="69" fillId="0" borderId="0" xfId="2" applyNumberFormat="1" applyFont="1" applyFill="1" applyAlignment="1">
      <alignment horizontal="center" vertical="center"/>
    </xf>
    <xf numFmtId="0" fontId="67" fillId="3" borderId="0" xfId="2" applyFont="1" applyFill="1" applyAlignment="1">
      <alignment horizontal="center" vertical="top" wrapText="1"/>
    </xf>
    <xf numFmtId="0" fontId="67" fillId="0" borderId="0" xfId="2" applyFont="1" applyFill="1" applyBorder="1" applyAlignment="1">
      <alignment vertical="top"/>
    </xf>
    <xf numFmtId="2" fontId="69" fillId="0" borderId="0" xfId="2" applyNumberFormat="1" applyFont="1" applyFill="1" applyBorder="1" applyAlignment="1">
      <alignment horizontal="center" vertical="center"/>
    </xf>
    <xf numFmtId="2" fontId="66" fillId="0" borderId="0" xfId="2" applyNumberFormat="1" applyFont="1" applyFill="1" applyBorder="1" applyAlignment="1">
      <alignment horizontal="center" wrapText="1"/>
    </xf>
    <xf numFmtId="0" fontId="69" fillId="0" borderId="0" xfId="2" applyFont="1" applyAlignment="1"/>
    <xf numFmtId="14" fontId="66" fillId="0" borderId="0" xfId="2" applyNumberFormat="1" applyFont="1" applyAlignment="1">
      <alignment horizontal="center"/>
    </xf>
    <xf numFmtId="0" fontId="67" fillId="3" borderId="0" xfId="2" applyFont="1" applyFill="1" applyAlignment="1">
      <alignment horizontal="center"/>
    </xf>
    <xf numFmtId="0" fontId="67" fillId="0" borderId="0" xfId="2" applyFont="1" applyFill="1" applyBorder="1" applyAlignment="1"/>
    <xf numFmtId="2" fontId="66" fillId="0" borderId="0" xfId="2" applyNumberFormat="1" applyFont="1" applyFill="1" applyBorder="1" applyAlignment="1">
      <alignment horizontal="center" vertical="center"/>
    </xf>
    <xf numFmtId="49" fontId="66" fillId="0" borderId="1" xfId="2" applyNumberFormat="1" applyFont="1" applyBorder="1" applyAlignment="1">
      <alignment horizontal="center" vertical="center"/>
    </xf>
    <xf numFmtId="0" fontId="67" fillId="0" borderId="1" xfId="2" applyFont="1" applyFill="1" applyBorder="1" applyAlignment="1">
      <alignment horizontal="left"/>
    </xf>
    <xf numFmtId="0" fontId="67" fillId="3" borderId="1" xfId="2" applyFont="1" applyFill="1" applyBorder="1" applyAlignment="1">
      <alignment horizontal="center"/>
    </xf>
    <xf numFmtId="0" fontId="67" fillId="0" borderId="0" xfId="2" applyFont="1" applyFill="1" applyBorder="1" applyAlignment="1">
      <alignment horizontal="center"/>
    </xf>
    <xf numFmtId="0" fontId="67" fillId="0" borderId="0" xfId="2" applyFont="1" applyFill="1" applyBorder="1" applyAlignment="1">
      <alignment horizontal="left"/>
    </xf>
    <xf numFmtId="1" fontId="66" fillId="0" borderId="0" xfId="2" applyNumberFormat="1" applyFont="1" applyFill="1" applyBorder="1" applyAlignment="1">
      <alignment horizontal="center" vertical="center"/>
    </xf>
    <xf numFmtId="0" fontId="66" fillId="0" borderId="0" xfId="2" applyFont="1" applyAlignment="1">
      <alignment vertical="center"/>
    </xf>
    <xf numFmtId="0" fontId="69" fillId="0" borderId="0" xfId="2" applyFont="1" applyAlignment="1">
      <alignment vertical="center"/>
    </xf>
    <xf numFmtId="0" fontId="70" fillId="3" borderId="0" xfId="2" applyFont="1" applyFill="1" applyAlignment="1"/>
    <xf numFmtId="0" fontId="70" fillId="0" borderId="0" xfId="2" applyFont="1" applyFill="1" applyBorder="1" applyAlignment="1"/>
    <xf numFmtId="2" fontId="72" fillId="0" borderId="0" xfId="2" applyNumberFormat="1" applyFont="1" applyFill="1" applyBorder="1" applyAlignment="1">
      <alignment horizontal="center" vertical="center"/>
    </xf>
    <xf numFmtId="0" fontId="69" fillId="0" borderId="0" xfId="2" applyFont="1" applyAlignment="1">
      <alignment horizontal="left" vertical="center"/>
    </xf>
    <xf numFmtId="2" fontId="69" fillId="0" borderId="0" xfId="2" applyNumberFormat="1" applyFont="1" applyAlignment="1">
      <alignment horizontal="center" vertical="center"/>
    </xf>
    <xf numFmtId="2" fontId="69" fillId="3" borderId="0" xfId="2" applyNumberFormat="1" applyFont="1" applyFill="1" applyAlignment="1">
      <alignment horizontal="center" vertical="center"/>
    </xf>
    <xf numFmtId="2" fontId="72" fillId="0" borderId="0" xfId="2" applyNumberFormat="1" applyFont="1" applyAlignment="1">
      <alignment horizontal="center" vertical="center"/>
    </xf>
    <xf numFmtId="0" fontId="69" fillId="0" borderId="1" xfId="2" applyFont="1" applyBorder="1" applyAlignment="1">
      <alignment vertical="center"/>
    </xf>
    <xf numFmtId="2" fontId="69" fillId="0" borderId="1" xfId="2" applyNumberFormat="1" applyFont="1" applyBorder="1" applyAlignment="1">
      <alignment horizontal="center" vertical="center"/>
    </xf>
    <xf numFmtId="2" fontId="72" fillId="0" borderId="1" xfId="2" applyNumberFormat="1" applyFont="1" applyBorder="1" applyAlignment="1">
      <alignment horizontal="center" vertical="center"/>
    </xf>
    <xf numFmtId="2" fontId="69" fillId="0" borderId="1" xfId="2" applyNumberFormat="1" applyFont="1" applyFill="1" applyBorder="1" applyAlignment="1">
      <alignment horizontal="center" vertical="center"/>
    </xf>
    <xf numFmtId="2" fontId="69" fillId="3" borderId="1" xfId="2" applyNumberFormat="1" applyFont="1" applyFill="1" applyBorder="1" applyAlignment="1">
      <alignment horizontal="center" vertical="center"/>
    </xf>
    <xf numFmtId="2" fontId="66" fillId="0" borderId="0" xfId="2" applyNumberFormat="1" applyFont="1" applyAlignment="1">
      <alignment horizontal="center" vertical="center"/>
    </xf>
    <xf numFmtId="2" fontId="66" fillId="0" borderId="0" xfId="2" applyNumberFormat="1" applyFont="1" applyFill="1" applyAlignment="1">
      <alignment horizontal="center" vertical="center"/>
    </xf>
    <xf numFmtId="2" fontId="66" fillId="3" borderId="0" xfId="2" applyNumberFormat="1" applyFont="1" applyFill="1" applyAlignment="1">
      <alignment horizontal="center" vertical="center"/>
    </xf>
    <xf numFmtId="0" fontId="69" fillId="0" borderId="0" xfId="2" applyFont="1" applyFill="1" applyAlignment="1">
      <alignment horizontal="center" vertical="center"/>
    </xf>
    <xf numFmtId="0" fontId="4" fillId="0" borderId="0" xfId="2" applyFont="1" applyFill="1" applyBorder="1"/>
    <xf numFmtId="0" fontId="69" fillId="0" borderId="0" xfId="2" applyFont="1" applyFill="1" applyBorder="1" applyAlignment="1">
      <alignment horizontal="center" vertical="center"/>
    </xf>
    <xf numFmtId="0" fontId="69" fillId="0" borderId="0" xfId="2" applyFont="1" applyAlignment="1">
      <alignment horizontal="center" vertical="center"/>
    </xf>
    <xf numFmtId="0" fontId="66" fillId="3" borderId="0" xfId="2" applyFont="1" applyFill="1" applyAlignment="1">
      <alignment horizontal="center" vertical="center"/>
    </xf>
    <xf numFmtId="0" fontId="66" fillId="0" borderId="0" xfId="2" applyFont="1" applyFill="1" applyBorder="1" applyAlignment="1">
      <alignment horizontal="center" vertical="center"/>
    </xf>
    <xf numFmtId="2" fontId="70" fillId="0" borderId="0" xfId="2" applyNumberFormat="1" applyFont="1" applyFill="1" applyAlignment="1">
      <alignment horizontal="center"/>
    </xf>
    <xf numFmtId="0" fontId="69" fillId="3" borderId="0" xfId="2" applyFont="1" applyFill="1" applyAlignment="1">
      <alignment horizontal="center" vertical="center"/>
    </xf>
    <xf numFmtId="2" fontId="70" fillId="0" borderId="0" xfId="2" applyNumberFormat="1" applyFont="1" applyFill="1" applyBorder="1" applyAlignment="1">
      <alignment horizontal="center"/>
    </xf>
    <xf numFmtId="2" fontId="78" fillId="0" borderId="0" xfId="2" applyNumberFormat="1" applyFont="1" applyFill="1" applyBorder="1" applyAlignment="1">
      <alignment horizontal="left" vertical="center"/>
    </xf>
    <xf numFmtId="2" fontId="72" fillId="0" borderId="0" xfId="2" applyNumberFormat="1" applyFont="1" applyFill="1" applyAlignment="1">
      <alignment horizontal="center" vertical="center"/>
    </xf>
    <xf numFmtId="0" fontId="69" fillId="0" borderId="1" xfId="2" applyFont="1" applyBorder="1" applyAlignment="1">
      <alignment vertical="center" wrapText="1"/>
    </xf>
    <xf numFmtId="2" fontId="73" fillId="0" borderId="0" xfId="2" applyNumberFormat="1" applyFont="1" applyAlignment="1">
      <alignment horizontal="center" vertical="center"/>
    </xf>
    <xf numFmtId="0" fontId="70" fillId="0" borderId="0" xfId="2" applyFont="1" applyFill="1" applyAlignment="1">
      <alignment horizontal="center"/>
    </xf>
    <xf numFmtId="0" fontId="70" fillId="0" borderId="0" xfId="2" applyFont="1" applyFill="1" applyBorder="1" applyAlignment="1">
      <alignment horizontal="center"/>
    </xf>
    <xf numFmtId="0" fontId="66" fillId="0" borderId="0" xfId="2" applyFont="1" applyAlignment="1">
      <alignment vertical="center" wrapText="1"/>
    </xf>
    <xf numFmtId="0" fontId="79" fillId="0" borderId="0" xfId="2" applyFont="1"/>
    <xf numFmtId="0" fontId="79" fillId="0" borderId="0" xfId="2" applyFont="1" applyAlignment="1">
      <alignment horizontal="center"/>
    </xf>
    <xf numFmtId="3" fontId="79" fillId="0" borderId="0" xfId="2" applyNumberFormat="1" applyFont="1" applyAlignment="1">
      <alignment horizontal="center"/>
    </xf>
    <xf numFmtId="0" fontId="69" fillId="7" borderId="0" xfId="2" applyFont="1" applyFill="1" applyAlignment="1">
      <alignment vertical="center"/>
    </xf>
    <xf numFmtId="2" fontId="69" fillId="7" borderId="0" xfId="2" applyNumberFormat="1" applyFont="1" applyFill="1" applyAlignment="1">
      <alignment horizontal="center" vertical="center"/>
    </xf>
    <xf numFmtId="0" fontId="69" fillId="7" borderId="1" xfId="2" applyFont="1" applyFill="1" applyBorder="1" applyAlignment="1">
      <alignment vertical="center"/>
    </xf>
    <xf numFmtId="2" fontId="69" fillId="7" borderId="1" xfId="2" applyNumberFormat="1" applyFont="1" applyFill="1" applyBorder="1" applyAlignment="1">
      <alignment horizontal="center" vertical="center"/>
    </xf>
    <xf numFmtId="0" fontId="80" fillId="0" borderId="0" xfId="2" applyFont="1"/>
    <xf numFmtId="0" fontId="81" fillId="0" borderId="0" xfId="2" applyFont="1"/>
    <xf numFmtId="3" fontId="81" fillId="0" borderId="0" xfId="2" applyNumberFormat="1" applyFont="1" applyAlignment="1">
      <alignment horizontal="right"/>
    </xf>
    <xf numFmtId="3" fontId="81" fillId="0" borderId="0" xfId="2" applyNumberFormat="1" applyFont="1" applyAlignment="1">
      <alignment horizontal="center"/>
    </xf>
    <xf numFmtId="0" fontId="64" fillId="0" borderId="0" xfId="3" applyFont="1" applyAlignment="1">
      <alignment vertical="top"/>
    </xf>
    <xf numFmtId="0" fontId="3" fillId="0" borderId="0" xfId="3" applyFont="1" applyAlignment="1">
      <alignment horizontal="center"/>
    </xf>
    <xf numFmtId="0" fontId="3" fillId="0" borderId="0" xfId="3" applyFont="1" applyAlignment="1"/>
    <xf numFmtId="0" fontId="60" fillId="0" borderId="0" xfId="3" applyFont="1" applyAlignment="1"/>
    <xf numFmtId="0" fontId="3" fillId="0" borderId="0" xfId="3" applyFont="1" applyFill="1" applyAlignment="1"/>
    <xf numFmtId="0" fontId="3" fillId="0" borderId="0" xfId="3" applyFont="1"/>
    <xf numFmtId="0" fontId="75" fillId="0" borderId="0" xfId="3" applyFont="1" applyFill="1"/>
    <xf numFmtId="0" fontId="75" fillId="0" borderId="0" xfId="3" applyFont="1"/>
    <xf numFmtId="0" fontId="67" fillId="0" borderId="0" xfId="3" applyFont="1" applyAlignment="1"/>
    <xf numFmtId="0" fontId="70" fillId="0" borderId="0" xfId="3" applyFont="1" applyAlignment="1"/>
    <xf numFmtId="0" fontId="71" fillId="0" borderId="0" xfId="3" applyFont="1" applyAlignment="1"/>
    <xf numFmtId="0" fontId="70" fillId="0" borderId="0" xfId="3" applyFont="1" applyFill="1" applyAlignment="1"/>
    <xf numFmtId="0" fontId="65" fillId="0" borderId="0" xfId="3" applyFont="1" applyAlignment="1">
      <alignment vertical="top" wrapText="1"/>
    </xf>
    <xf numFmtId="0" fontId="66" fillId="0" borderId="0" xfId="3" applyFont="1" applyAlignment="1">
      <alignment horizontal="center"/>
    </xf>
    <xf numFmtId="2" fontId="69" fillId="0" borderId="0" xfId="3" applyNumberFormat="1" applyFont="1" applyFill="1" applyAlignment="1">
      <alignment horizontal="center" vertical="center"/>
    </xf>
    <xf numFmtId="0" fontId="67" fillId="3" borderId="0" xfId="3" applyFont="1" applyFill="1" applyAlignment="1">
      <alignment horizontal="center" vertical="top" wrapText="1"/>
    </xf>
    <xf numFmtId="0" fontId="67" fillId="3" borderId="2" xfId="3" applyFont="1" applyFill="1" applyBorder="1" applyAlignment="1">
      <alignment horizontal="center" vertical="top" wrapText="1"/>
    </xf>
    <xf numFmtId="2" fontId="69" fillId="0" borderId="0" xfId="3" applyNumberFormat="1" applyFont="1" applyFill="1" applyBorder="1" applyAlignment="1">
      <alignment horizontal="center" vertical="center"/>
    </xf>
    <xf numFmtId="0" fontId="69" fillId="0" borderId="0" xfId="3" applyFont="1" applyAlignment="1"/>
    <xf numFmtId="14" fontId="66" fillId="0" borderId="0" xfId="3" applyNumberFormat="1" applyFont="1" applyAlignment="1">
      <alignment horizontal="center"/>
    </xf>
    <xf numFmtId="0" fontId="67" fillId="3" borderId="0" xfId="3" applyFont="1" applyFill="1" applyAlignment="1">
      <alignment horizontal="center"/>
    </xf>
    <xf numFmtId="0" fontId="67" fillId="3" borderId="2" xfId="3" applyFont="1" applyFill="1" applyBorder="1" applyAlignment="1">
      <alignment horizontal="center"/>
    </xf>
    <xf numFmtId="2" fontId="66" fillId="0" borderId="0" xfId="3" applyNumberFormat="1" applyFont="1" applyFill="1" applyBorder="1" applyAlignment="1">
      <alignment horizontal="center" vertical="center"/>
    </xf>
    <xf numFmtId="49" fontId="66" fillId="0" borderId="1" xfId="3" applyNumberFormat="1" applyFont="1" applyBorder="1" applyAlignment="1">
      <alignment horizontal="center" vertical="center"/>
    </xf>
    <xf numFmtId="0" fontId="67" fillId="0" borderId="1" xfId="3" applyFont="1" applyFill="1" applyBorder="1" applyAlignment="1">
      <alignment horizontal="left"/>
    </xf>
    <xf numFmtId="0" fontId="67" fillId="3" borderId="1" xfId="3" applyFont="1" applyFill="1" applyBorder="1" applyAlignment="1">
      <alignment horizontal="center"/>
    </xf>
    <xf numFmtId="0" fontId="67" fillId="3" borderId="3" xfId="3" applyFont="1" applyFill="1" applyBorder="1" applyAlignment="1">
      <alignment horizontal="center"/>
    </xf>
    <xf numFmtId="0" fontId="67" fillId="0" borderId="0" xfId="3" applyFont="1" applyFill="1" applyBorder="1" applyAlignment="1">
      <alignment horizontal="left"/>
    </xf>
    <xf numFmtId="1" fontId="66" fillId="0" borderId="0" xfId="3" applyNumberFormat="1" applyFont="1" applyFill="1" applyBorder="1" applyAlignment="1">
      <alignment horizontal="center" vertical="center"/>
    </xf>
    <xf numFmtId="0" fontId="66" fillId="0" borderId="0" xfId="3" applyFont="1" applyAlignment="1">
      <alignment vertical="center"/>
    </xf>
    <xf numFmtId="0" fontId="69" fillId="0" borderId="0" xfId="3" applyFont="1" applyAlignment="1">
      <alignment vertical="center"/>
    </xf>
    <xf numFmtId="0" fontId="70" fillId="3" borderId="0" xfId="3" applyFont="1" applyFill="1" applyAlignment="1"/>
    <xf numFmtId="0" fontId="70" fillId="3" borderId="2" xfId="3" applyFont="1" applyFill="1" applyBorder="1" applyAlignment="1"/>
    <xf numFmtId="0" fontId="70" fillId="0" borderId="0" xfId="3" applyFont="1" applyFill="1" applyBorder="1" applyAlignment="1"/>
    <xf numFmtId="2" fontId="72" fillId="0" borderId="0" xfId="3" applyNumberFormat="1" applyFont="1" applyFill="1" applyBorder="1" applyAlignment="1">
      <alignment horizontal="center" vertical="center"/>
    </xf>
    <xf numFmtId="0" fontId="69" fillId="0" borderId="0" xfId="3" applyFont="1" applyAlignment="1">
      <alignment horizontal="left" vertical="center"/>
    </xf>
    <xf numFmtId="2" fontId="69" fillId="0" borderId="0" xfId="3" applyNumberFormat="1" applyFont="1" applyAlignment="1">
      <alignment horizontal="center" vertical="center"/>
    </xf>
    <xf numFmtId="2" fontId="69" fillId="3" borderId="0" xfId="3" applyNumberFormat="1" applyFont="1" applyFill="1" applyAlignment="1">
      <alignment horizontal="center" vertical="center"/>
    </xf>
    <xf numFmtId="2" fontId="69" fillId="3" borderId="2" xfId="3" applyNumberFormat="1" applyFont="1" applyFill="1" applyBorder="1" applyAlignment="1">
      <alignment horizontal="center" vertical="center"/>
    </xf>
    <xf numFmtId="0" fontId="69" fillId="0" borderId="1" xfId="3" applyFont="1" applyBorder="1" applyAlignment="1">
      <alignment vertical="center"/>
    </xf>
    <xf numFmtId="2" fontId="69" fillId="0" borderId="1" xfId="3" applyNumberFormat="1" applyFont="1" applyBorder="1" applyAlignment="1">
      <alignment horizontal="center" vertical="center"/>
    </xf>
    <xf numFmtId="2" fontId="69" fillId="0" borderId="1" xfId="3" applyNumberFormat="1" applyFont="1" applyFill="1" applyBorder="1" applyAlignment="1">
      <alignment horizontal="center" vertical="center"/>
    </xf>
    <xf numFmtId="2" fontId="69" fillId="3" borderId="1" xfId="3" applyNumberFormat="1" applyFont="1" applyFill="1" applyBorder="1" applyAlignment="1">
      <alignment horizontal="center" vertical="center"/>
    </xf>
    <xf numFmtId="2" fontId="69" fillId="3" borderId="3" xfId="3" applyNumberFormat="1" applyFont="1" applyFill="1" applyBorder="1" applyAlignment="1">
      <alignment horizontal="center" vertical="center"/>
    </xf>
    <xf numFmtId="2" fontId="66" fillId="0" borderId="0" xfId="3" applyNumberFormat="1" applyFont="1" applyAlignment="1">
      <alignment horizontal="center" vertical="center"/>
    </xf>
    <xf numFmtId="2" fontId="66" fillId="0" borderId="0" xfId="3" applyNumberFormat="1" applyFont="1" applyFill="1" applyAlignment="1">
      <alignment horizontal="center" vertical="center"/>
    </xf>
    <xf numFmtId="2" fontId="66" fillId="3" borderId="0" xfId="3" applyNumberFormat="1" applyFont="1" applyFill="1" applyAlignment="1">
      <alignment horizontal="center" vertical="center"/>
    </xf>
    <xf numFmtId="2" fontId="66" fillId="3" borderId="2" xfId="3" applyNumberFormat="1" applyFont="1" applyFill="1" applyBorder="1" applyAlignment="1">
      <alignment horizontal="center" vertical="center"/>
    </xf>
    <xf numFmtId="0" fontId="69" fillId="0" borderId="0" xfId="3" applyFont="1" applyFill="1" applyAlignment="1">
      <alignment horizontal="center" vertical="center"/>
    </xf>
    <xf numFmtId="0" fontId="3" fillId="0" borderId="2" xfId="3" applyFont="1" applyBorder="1"/>
    <xf numFmtId="0" fontId="69" fillId="0" borderId="0" xfId="3" applyFont="1" applyFill="1" applyBorder="1" applyAlignment="1">
      <alignment horizontal="center" vertical="center"/>
    </xf>
    <xf numFmtId="0" fontId="3" fillId="0" borderId="0" xfId="3" applyFont="1" applyFill="1" applyBorder="1"/>
    <xf numFmtId="0" fontId="69" fillId="0" borderId="0" xfId="3" applyFont="1" applyAlignment="1">
      <alignment horizontal="center" vertical="center"/>
    </xf>
    <xf numFmtId="0" fontId="66" fillId="3" borderId="0" xfId="3" applyFont="1" applyFill="1" applyAlignment="1">
      <alignment horizontal="center" vertical="center"/>
    </xf>
    <xf numFmtId="0" fontId="66" fillId="3" borderId="2" xfId="3" applyFont="1" applyFill="1" applyBorder="1" applyAlignment="1">
      <alignment horizontal="center" vertical="center"/>
    </xf>
    <xf numFmtId="2" fontId="70" fillId="0" borderId="0" xfId="3" applyNumberFormat="1" applyFont="1" applyFill="1" applyAlignment="1">
      <alignment horizontal="center"/>
    </xf>
    <xf numFmtId="0" fontId="69" fillId="3" borderId="0" xfId="3" applyFont="1" applyFill="1" applyAlignment="1">
      <alignment horizontal="center" vertical="center"/>
    </xf>
    <xf numFmtId="0" fontId="69" fillId="3" borderId="2" xfId="3" applyFont="1" applyFill="1" applyBorder="1" applyAlignment="1">
      <alignment horizontal="center" vertical="center"/>
    </xf>
    <xf numFmtId="2" fontId="70" fillId="0" borderId="0" xfId="3" applyNumberFormat="1" applyFont="1" applyFill="1" applyBorder="1" applyAlignment="1">
      <alignment horizontal="center"/>
    </xf>
    <xf numFmtId="2" fontId="72" fillId="0" borderId="0" xfId="3" applyNumberFormat="1" applyFont="1" applyAlignment="1">
      <alignment horizontal="center" vertical="center"/>
    </xf>
    <xf numFmtId="0" fontId="69" fillId="0" borderId="1" xfId="3" applyFont="1" applyBorder="1" applyAlignment="1">
      <alignment vertical="center" wrapText="1"/>
    </xf>
    <xf numFmtId="2" fontId="73" fillId="0" borderId="0" xfId="3" applyNumberFormat="1" applyFont="1" applyAlignment="1">
      <alignment horizontal="center" vertical="center"/>
    </xf>
    <xf numFmtId="0" fontId="70" fillId="0" borderId="0" xfId="3" applyFont="1" applyFill="1" applyAlignment="1">
      <alignment horizontal="center"/>
    </xf>
    <xf numFmtId="0" fontId="70" fillId="0" borderId="0" xfId="3" applyFont="1" applyFill="1" applyBorder="1" applyAlignment="1">
      <alignment horizontal="center"/>
    </xf>
    <xf numFmtId="2" fontId="72" fillId="0" borderId="0" xfId="3" applyNumberFormat="1" applyFont="1" applyFill="1" applyAlignment="1">
      <alignment horizontal="center" vertical="center"/>
    </xf>
    <xf numFmtId="2" fontId="72" fillId="0" borderId="1" xfId="3" applyNumberFormat="1" applyFont="1" applyBorder="1" applyAlignment="1">
      <alignment horizontal="center" vertical="center"/>
    </xf>
    <xf numFmtId="0" fontId="66" fillId="0" borderId="0" xfId="3" applyFont="1" applyAlignment="1">
      <alignment vertical="center" wrapText="1"/>
    </xf>
    <xf numFmtId="2" fontId="66" fillId="0" borderId="2" xfId="3" applyNumberFormat="1" applyFont="1" applyBorder="1" applyAlignment="1">
      <alignment horizontal="center" vertical="center"/>
    </xf>
    <xf numFmtId="0" fontId="79" fillId="0" borderId="0" xfId="3" applyFont="1"/>
    <xf numFmtId="0" fontId="79" fillId="0" borderId="0" xfId="3" applyFont="1" applyAlignment="1">
      <alignment horizontal="center"/>
    </xf>
    <xf numFmtId="3" fontId="79" fillId="0" borderId="0" xfId="3" applyNumberFormat="1" applyFont="1" applyAlignment="1">
      <alignment horizontal="center"/>
    </xf>
    <xf numFmtId="0" fontId="69" fillId="7" borderId="0" xfId="3" applyFont="1" applyFill="1" applyAlignment="1">
      <alignment vertical="center"/>
    </xf>
    <xf numFmtId="2" fontId="69" fillId="7" borderId="0" xfId="3" applyNumberFormat="1" applyFont="1" applyFill="1" applyAlignment="1">
      <alignment horizontal="center" vertical="center"/>
    </xf>
    <xf numFmtId="0" fontId="69" fillId="7" borderId="1" xfId="3" applyFont="1" applyFill="1" applyBorder="1" applyAlignment="1">
      <alignment vertical="center"/>
    </xf>
    <xf numFmtId="2" fontId="69" fillId="7" borderId="1" xfId="3" applyNumberFormat="1" applyFont="1" applyFill="1" applyBorder="1" applyAlignment="1">
      <alignment horizontal="center" vertical="center"/>
    </xf>
    <xf numFmtId="0" fontId="80" fillId="0" borderId="0" xfId="3" applyFont="1"/>
    <xf numFmtId="0" fontId="81" fillId="0" borderId="0" xfId="3" applyFont="1"/>
    <xf numFmtId="3" fontId="81" fillId="0" borderId="0" xfId="3" applyNumberFormat="1" applyFont="1" applyAlignment="1">
      <alignment horizontal="right"/>
    </xf>
    <xf numFmtId="3" fontId="81" fillId="0" borderId="0" xfId="3" applyNumberFormat="1" applyFont="1" applyAlignment="1">
      <alignment horizontal="center"/>
    </xf>
    <xf numFmtId="0" fontId="64" fillId="0" borderId="0" xfId="4" applyFont="1" applyAlignment="1">
      <alignment vertical="top"/>
    </xf>
    <xf numFmtId="0" fontId="2" fillId="0" borderId="0" xfId="4" applyFont="1" applyAlignment="1">
      <alignment horizontal="center"/>
    </xf>
    <xf numFmtId="0" fontId="2" fillId="0" borderId="0" xfId="4" applyFont="1" applyAlignment="1"/>
    <xf numFmtId="0" fontId="60" fillId="0" borderId="0" xfId="4" applyFont="1" applyAlignment="1"/>
    <xf numFmtId="0" fontId="2" fillId="0" borderId="0" xfId="4" applyFont="1" applyFill="1" applyAlignment="1"/>
    <xf numFmtId="0" fontId="2" fillId="0" borderId="0" xfId="4" applyFont="1"/>
    <xf numFmtId="0" fontId="75" fillId="0" borderId="0" xfId="4" applyFont="1" applyFill="1"/>
    <xf numFmtId="0" fontId="75" fillId="0" borderId="0" xfId="4" applyFont="1"/>
    <xf numFmtId="0" fontId="67" fillId="0" borderId="0" xfId="4" applyFont="1" applyAlignment="1"/>
    <xf numFmtId="0" fontId="70" fillId="0" borderId="0" xfId="4" applyFont="1" applyAlignment="1"/>
    <xf numFmtId="0" fontId="71" fillId="0" borderId="0" xfId="4" applyFont="1" applyAlignment="1"/>
    <xf numFmtId="0" fontId="70" fillId="0" borderId="0" xfId="4" applyFont="1" applyFill="1" applyAlignment="1"/>
    <xf numFmtId="0" fontId="65" fillId="0" borderId="0" xfId="4" applyFont="1" applyAlignment="1">
      <alignment vertical="top" wrapText="1"/>
    </xf>
    <xf numFmtId="0" fontId="66" fillId="0" borderId="0" xfId="4" applyFont="1" applyAlignment="1">
      <alignment horizontal="center"/>
    </xf>
    <xf numFmtId="2" fontId="69" fillId="0" borderId="0" xfId="4" applyNumberFormat="1" applyFont="1" applyFill="1" applyAlignment="1">
      <alignment horizontal="center" vertical="center"/>
    </xf>
    <xf numFmtId="0" fontId="67" fillId="3" borderId="2" xfId="4" applyFont="1" applyFill="1" applyBorder="1" applyAlignment="1">
      <alignment horizontal="center" vertical="top" wrapText="1"/>
    </xf>
    <xf numFmtId="0" fontId="77" fillId="3" borderId="2" xfId="4" applyFont="1" applyFill="1" applyBorder="1" applyAlignment="1">
      <alignment horizontal="center" vertical="top" wrapText="1"/>
    </xf>
    <xf numFmtId="2" fontId="69" fillId="0" borderId="0" xfId="4" applyNumberFormat="1" applyFont="1" applyFill="1" applyBorder="1" applyAlignment="1">
      <alignment horizontal="center" vertical="center"/>
    </xf>
    <xf numFmtId="0" fontId="69" fillId="0" borderId="0" xfId="4" applyFont="1" applyAlignment="1"/>
    <xf numFmtId="14" fontId="66" fillId="0" borderId="0" xfId="4" applyNumberFormat="1" applyFont="1" applyAlignment="1">
      <alignment horizontal="center"/>
    </xf>
    <xf numFmtId="0" fontId="67" fillId="3" borderId="2" xfId="4" applyFont="1" applyFill="1" applyBorder="1" applyAlignment="1">
      <alignment horizontal="center"/>
    </xf>
    <xf numFmtId="2" fontId="66" fillId="0" borderId="0" xfId="4" applyNumberFormat="1" applyFont="1" applyFill="1" applyBorder="1" applyAlignment="1">
      <alignment horizontal="center" vertical="center"/>
    </xf>
    <xf numFmtId="49" fontId="66" fillId="0" borderId="1" xfId="4" applyNumberFormat="1" applyFont="1" applyBorder="1" applyAlignment="1">
      <alignment horizontal="center" vertical="center"/>
    </xf>
    <xf numFmtId="0" fontId="67" fillId="0" borderId="1" xfId="4" applyFont="1" applyFill="1" applyBorder="1" applyAlignment="1">
      <alignment horizontal="left"/>
    </xf>
    <xf numFmtId="0" fontId="67" fillId="3" borderId="3" xfId="4" applyFont="1" applyFill="1" applyBorder="1" applyAlignment="1">
      <alignment horizontal="center"/>
    </xf>
    <xf numFmtId="0" fontId="67" fillId="0" borderId="0" xfId="4" applyFont="1" applyFill="1" applyBorder="1" applyAlignment="1">
      <alignment horizontal="left"/>
    </xf>
    <xf numFmtId="1" fontId="66" fillId="0" borderId="0" xfId="4" applyNumberFormat="1" applyFont="1" applyFill="1" applyBorder="1" applyAlignment="1">
      <alignment horizontal="center" vertical="center"/>
    </xf>
    <xf numFmtId="0" fontId="66" fillId="0" borderId="0" xfId="4" applyFont="1" applyAlignment="1">
      <alignment vertical="center"/>
    </xf>
    <xf numFmtId="0" fontId="69" fillId="0" borderId="0" xfId="4" applyFont="1" applyAlignment="1">
      <alignment vertical="center"/>
    </xf>
    <xf numFmtId="0" fontId="70" fillId="3" borderId="2" xfId="4" applyFont="1" applyFill="1" applyBorder="1" applyAlignment="1"/>
    <xf numFmtId="0" fontId="70" fillId="0" borderId="0" xfId="4" applyFont="1" applyFill="1" applyBorder="1" applyAlignment="1"/>
    <xf numFmtId="2" fontId="72" fillId="0" borderId="0" xfId="4" applyNumberFormat="1" applyFont="1" applyFill="1" applyBorder="1" applyAlignment="1">
      <alignment horizontal="center" vertical="center"/>
    </xf>
    <xf numFmtId="0" fontId="69" fillId="0" borderId="0" xfId="4" applyFont="1" applyAlignment="1">
      <alignment horizontal="left" vertical="center"/>
    </xf>
    <xf numFmtId="2" fontId="69" fillId="0" borderId="0" xfId="4" applyNumberFormat="1" applyFont="1" applyAlignment="1">
      <alignment horizontal="center" vertical="center"/>
    </xf>
    <xf numFmtId="2" fontId="69" fillId="3" borderId="2" xfId="4" applyNumberFormat="1" applyFont="1" applyFill="1" applyBorder="1" applyAlignment="1">
      <alignment horizontal="center" vertical="center"/>
    </xf>
    <xf numFmtId="0" fontId="69" fillId="0" borderId="1" xfId="4" applyFont="1" applyBorder="1" applyAlignment="1">
      <alignment vertical="center"/>
    </xf>
    <xf numFmtId="2" fontId="69" fillId="0" borderId="1" xfId="4" applyNumberFormat="1" applyFont="1" applyBorder="1" applyAlignment="1">
      <alignment horizontal="center" vertical="center"/>
    </xf>
    <xf numFmtId="2" fontId="69" fillId="0" borderId="1" xfId="4" applyNumberFormat="1" applyFont="1" applyFill="1" applyBorder="1" applyAlignment="1">
      <alignment horizontal="center" vertical="center"/>
    </xf>
    <xf numFmtId="2" fontId="69" fillId="3" borderId="3" xfId="4" applyNumberFormat="1" applyFont="1" applyFill="1" applyBorder="1" applyAlignment="1">
      <alignment horizontal="center" vertical="center"/>
    </xf>
    <xf numFmtId="2" fontId="66" fillId="0" borderId="0" xfId="4" applyNumberFormat="1" applyFont="1" applyAlignment="1">
      <alignment horizontal="center" vertical="center"/>
    </xf>
    <xf numFmtId="2" fontId="66" fillId="0" borderId="0" xfId="4" applyNumberFormat="1" applyFont="1" applyFill="1" applyAlignment="1">
      <alignment horizontal="center" vertical="center"/>
    </xf>
    <xf numFmtId="2" fontId="66" fillId="3" borderId="2" xfId="4" applyNumberFormat="1" applyFont="1" applyFill="1" applyBorder="1" applyAlignment="1">
      <alignment horizontal="center" vertical="center"/>
    </xf>
    <xf numFmtId="0" fontId="69" fillId="0" borderId="0" xfId="4" applyFont="1" applyFill="1" applyAlignment="1">
      <alignment horizontal="center" vertical="center"/>
    </xf>
    <xf numFmtId="0" fontId="2" fillId="0" borderId="2" xfId="4" applyFont="1" applyBorder="1"/>
    <xf numFmtId="0" fontId="69" fillId="0" borderId="0" xfId="4" applyFont="1" applyFill="1" applyBorder="1" applyAlignment="1">
      <alignment horizontal="center" vertical="center"/>
    </xf>
    <xf numFmtId="0" fontId="2" fillId="0" borderId="0" xfId="4" applyFont="1" applyFill="1" applyBorder="1"/>
    <xf numFmtId="0" fontId="69" fillId="0" borderId="0" xfId="4" applyFont="1" applyAlignment="1">
      <alignment horizontal="center" vertical="center"/>
    </xf>
    <xf numFmtId="2" fontId="70" fillId="0" borderId="0" xfId="4" applyNumberFormat="1" applyFont="1" applyFill="1" applyAlignment="1">
      <alignment horizontal="center"/>
    </xf>
    <xf numFmtId="0" fontId="69" fillId="3" borderId="2" xfId="4" applyFont="1" applyFill="1" applyBorder="1" applyAlignment="1">
      <alignment horizontal="center" vertical="center"/>
    </xf>
    <xf numFmtId="2" fontId="70" fillId="0" borderId="0" xfId="4" applyNumberFormat="1" applyFont="1" applyFill="1" applyBorder="1" applyAlignment="1">
      <alignment horizontal="center"/>
    </xf>
    <xf numFmtId="0" fontId="69" fillId="0" borderId="1" xfId="4" applyFont="1" applyBorder="1" applyAlignment="1">
      <alignment vertical="center" wrapText="1"/>
    </xf>
    <xf numFmtId="0" fontId="70" fillId="0" borderId="0" xfId="4" applyFont="1" applyFill="1" applyAlignment="1">
      <alignment horizontal="center"/>
    </xf>
    <xf numFmtId="0" fontId="70" fillId="0" borderId="0" xfId="4" applyFont="1" applyFill="1" applyBorder="1" applyAlignment="1">
      <alignment horizontal="center"/>
    </xf>
    <xf numFmtId="0" fontId="66" fillId="0" borderId="0" xfId="4" applyFont="1" applyAlignment="1">
      <alignment vertical="center" wrapText="1"/>
    </xf>
    <xf numFmtId="2" fontId="66" fillId="0" borderId="2" xfId="4" applyNumberFormat="1" applyFont="1" applyBorder="1" applyAlignment="1">
      <alignment horizontal="center" vertical="center"/>
    </xf>
    <xf numFmtId="0" fontId="79" fillId="0" borderId="0" xfId="4" applyFont="1"/>
    <xf numFmtId="0" fontId="79" fillId="0" borderId="0" xfId="4" applyFont="1" applyAlignment="1">
      <alignment horizontal="center"/>
    </xf>
    <xf numFmtId="3" fontId="79" fillId="0" borderId="0" xfId="4" applyNumberFormat="1" applyFont="1" applyAlignment="1">
      <alignment horizontal="center"/>
    </xf>
    <xf numFmtId="2" fontId="72" fillId="0" borderId="0" xfId="4" applyNumberFormat="1" applyFont="1" applyAlignment="1">
      <alignment horizontal="center" vertical="center"/>
    </xf>
    <xf numFmtId="2" fontId="72" fillId="0" borderId="1" xfId="4" applyNumberFormat="1" applyFont="1" applyBorder="1" applyAlignment="1">
      <alignment horizontal="center" vertical="center"/>
    </xf>
    <xf numFmtId="0" fontId="69" fillId="7" borderId="0" xfId="4" applyFont="1" applyFill="1" applyAlignment="1">
      <alignment vertical="center"/>
    </xf>
    <xf numFmtId="2" fontId="69" fillId="7" borderId="0" xfId="4" applyNumberFormat="1" applyFont="1" applyFill="1" applyAlignment="1">
      <alignment horizontal="center" vertical="center"/>
    </xf>
    <xf numFmtId="0" fontId="69" fillId="7" borderId="1" xfId="4" applyFont="1" applyFill="1" applyBorder="1" applyAlignment="1">
      <alignment vertical="center"/>
    </xf>
    <xf numFmtId="2" fontId="69" fillId="7" borderId="1" xfId="4" applyNumberFormat="1" applyFont="1" applyFill="1" applyBorder="1" applyAlignment="1">
      <alignment horizontal="center" vertical="center"/>
    </xf>
    <xf numFmtId="0" fontId="80" fillId="0" borderId="0" xfId="4" applyFont="1"/>
    <xf numFmtId="0" fontId="81" fillId="0" borderId="0" xfId="4" applyFont="1"/>
    <xf numFmtId="3" fontId="81" fillId="0" borderId="0" xfId="4" applyNumberFormat="1" applyFont="1" applyAlignment="1">
      <alignment horizontal="right"/>
    </xf>
    <xf numFmtId="3" fontId="81" fillId="0" borderId="0" xfId="4" applyNumberFormat="1" applyFont="1" applyAlignment="1">
      <alignment horizontal="center"/>
    </xf>
    <xf numFmtId="2" fontId="66" fillId="0" borderId="0" xfId="3" applyNumberFormat="1" applyFont="1" applyFill="1" applyBorder="1" applyAlignment="1">
      <alignment horizontal="left" wrapText="1"/>
    </xf>
    <xf numFmtId="2" fontId="66" fillId="0" borderId="0" xfId="4" applyNumberFormat="1" applyFont="1" applyFill="1" applyBorder="1" applyAlignment="1">
      <alignment horizontal="left" wrapText="1"/>
    </xf>
    <xf numFmtId="0" fontId="64" fillId="0" borderId="0" xfId="5" applyFont="1" applyAlignment="1">
      <alignment vertical="top"/>
    </xf>
    <xf numFmtId="0" fontId="1" fillId="0" borderId="0" xfId="5" applyAlignment="1">
      <alignment horizontal="center"/>
    </xf>
    <xf numFmtId="0" fontId="1" fillId="0" borderId="0" xfId="5"/>
    <xf numFmtId="0" fontId="60" fillId="0" borderId="0" xfId="5" applyFont="1"/>
    <xf numFmtId="0" fontId="75" fillId="0" borderId="0" xfId="5" applyFont="1"/>
    <xf numFmtId="0" fontId="67" fillId="0" borderId="0" xfId="5" applyFont="1"/>
    <xf numFmtId="0" fontId="70" fillId="0" borderId="0" xfId="5" applyFont="1"/>
    <xf numFmtId="0" fontId="71" fillId="0" borderId="0" xfId="5" applyFont="1"/>
    <xf numFmtId="0" fontId="65" fillId="0" borderId="0" xfId="5" applyFont="1" applyAlignment="1">
      <alignment vertical="top" wrapText="1"/>
    </xf>
    <xf numFmtId="0" fontId="66" fillId="0" borderId="0" xfId="5" applyFont="1" applyAlignment="1">
      <alignment horizontal="center"/>
    </xf>
    <xf numFmtId="2" fontId="69" fillId="0" borderId="0" xfId="5" applyNumberFormat="1" applyFont="1" applyAlignment="1">
      <alignment horizontal="center" vertical="center"/>
    </xf>
    <xf numFmtId="0" fontId="67" fillId="3" borderId="2" xfId="5" applyFont="1" applyFill="1" applyBorder="1" applyAlignment="1">
      <alignment horizontal="center" vertical="top" wrapText="1"/>
    </xf>
    <xf numFmtId="0" fontId="66" fillId="3" borderId="2" xfId="5" applyFont="1" applyFill="1" applyBorder="1" applyAlignment="1">
      <alignment horizontal="center" vertical="top" wrapText="1"/>
    </xf>
    <xf numFmtId="2" fontId="66" fillId="0" borderId="0" xfId="5" applyNumberFormat="1" applyFont="1" applyAlignment="1">
      <alignment horizontal="left" wrapText="1"/>
    </xf>
    <xf numFmtId="0" fontId="69" fillId="0" borderId="0" xfId="5" applyFont="1"/>
    <xf numFmtId="14" fontId="66" fillId="0" borderId="0" xfId="5" applyNumberFormat="1" applyFont="1" applyAlignment="1">
      <alignment horizontal="center"/>
    </xf>
    <xf numFmtId="0" fontId="67" fillId="3" borderId="2" xfId="5" applyFont="1" applyFill="1" applyBorder="1" applyAlignment="1">
      <alignment horizontal="center"/>
    </xf>
    <xf numFmtId="2" fontId="66" fillId="0" borderId="0" xfId="5" applyNumberFormat="1" applyFont="1" applyAlignment="1">
      <alignment horizontal="center" vertical="center"/>
    </xf>
    <xf numFmtId="49" fontId="66" fillId="0" borderId="1" xfId="5" applyNumberFormat="1" applyFont="1" applyBorder="1" applyAlignment="1">
      <alignment horizontal="center" vertical="center"/>
    </xf>
    <xf numFmtId="0" fontId="67" fillId="0" borderId="1" xfId="5" applyFont="1" applyBorder="1" applyAlignment="1">
      <alignment horizontal="left"/>
    </xf>
    <xf numFmtId="0" fontId="67" fillId="3" borderId="3" xfId="5" applyFont="1" applyFill="1" applyBorder="1" applyAlignment="1">
      <alignment horizontal="center"/>
    </xf>
    <xf numFmtId="0" fontId="67" fillId="0" borderId="0" xfId="5" applyFont="1" applyAlignment="1">
      <alignment horizontal="left"/>
    </xf>
    <xf numFmtId="1" fontId="66" fillId="0" borderId="0" xfId="5" applyNumberFormat="1" applyFont="1" applyAlignment="1">
      <alignment horizontal="center" vertical="center"/>
    </xf>
    <xf numFmtId="0" fontId="66" fillId="0" borderId="0" xfId="5" applyFont="1" applyAlignment="1">
      <alignment vertical="center"/>
    </xf>
    <xf numFmtId="0" fontId="69" fillId="0" borderId="0" xfId="5" applyFont="1" applyAlignment="1">
      <alignment vertical="center"/>
    </xf>
    <xf numFmtId="0" fontId="70" fillId="3" borderId="2" xfId="5" applyFont="1" applyFill="1" applyBorder="1"/>
    <xf numFmtId="2" fontId="72" fillId="0" borderId="0" xfId="5" applyNumberFormat="1" applyFont="1" applyAlignment="1">
      <alignment horizontal="center" vertical="center"/>
    </xf>
    <xf numFmtId="0" fontId="69" fillId="0" borderId="0" xfId="5" applyFont="1" applyAlignment="1">
      <alignment horizontal="left" vertical="center"/>
    </xf>
    <xf numFmtId="2" fontId="69" fillId="3" borderId="2" xfId="5" applyNumberFormat="1" applyFont="1" applyFill="1" applyBorder="1" applyAlignment="1">
      <alignment horizontal="center" vertical="center"/>
    </xf>
    <xf numFmtId="0" fontId="69" fillId="0" borderId="1" xfId="5" applyFont="1" applyBorder="1" applyAlignment="1">
      <alignment vertical="center"/>
    </xf>
    <xf numFmtId="2" fontId="69" fillId="0" borderId="1" xfId="5" applyNumberFormat="1" applyFont="1" applyBorder="1" applyAlignment="1">
      <alignment horizontal="center" vertical="center"/>
    </xf>
    <xf numFmtId="2" fontId="69" fillId="3" borderId="3" xfId="5" applyNumberFormat="1" applyFont="1" applyFill="1" applyBorder="1" applyAlignment="1">
      <alignment horizontal="center" vertical="center"/>
    </xf>
    <xf numFmtId="2" fontId="66" fillId="3" borderId="2" xfId="5" applyNumberFormat="1" applyFont="1" applyFill="1" applyBorder="1" applyAlignment="1">
      <alignment horizontal="center" vertical="center"/>
    </xf>
    <xf numFmtId="0" fontId="69" fillId="0" borderId="0" xfId="5" applyFont="1" applyAlignment="1">
      <alignment horizontal="center" vertical="center"/>
    </xf>
    <xf numFmtId="0" fontId="1" fillId="0" borderId="2" xfId="5" applyBorder="1"/>
    <xf numFmtId="2" fontId="70" fillId="0" borderId="0" xfId="5" applyNumberFormat="1" applyFont="1" applyAlignment="1">
      <alignment horizontal="center"/>
    </xf>
    <xf numFmtId="0" fontId="69" fillId="3" borderId="2" xfId="5" applyFont="1" applyFill="1" applyBorder="1" applyAlignment="1">
      <alignment horizontal="center" vertical="center"/>
    </xf>
    <xf numFmtId="0" fontId="69" fillId="0" borderId="1" xfId="5" applyFont="1" applyBorder="1" applyAlignment="1">
      <alignment vertical="center" wrapText="1"/>
    </xf>
    <xf numFmtId="0" fontId="70" fillId="0" borderId="0" xfId="5" applyFont="1" applyAlignment="1">
      <alignment horizontal="center"/>
    </xf>
    <xf numFmtId="2" fontId="72" fillId="0" borderId="1" xfId="5" applyNumberFormat="1" applyFont="1" applyBorder="1" applyAlignment="1">
      <alignment horizontal="center" vertical="center"/>
    </xf>
    <xf numFmtId="2" fontId="73" fillId="0" borderId="0" xfId="5" applyNumberFormat="1" applyFont="1" applyAlignment="1">
      <alignment horizontal="center" vertical="center"/>
    </xf>
    <xf numFmtId="0" fontId="66" fillId="0" borderId="0" xfId="5" applyFont="1" applyAlignment="1">
      <alignment vertical="center" wrapText="1"/>
    </xf>
    <xf numFmtId="2" fontId="66" fillId="0" borderId="2" xfId="5" applyNumberFormat="1" applyFont="1" applyBorder="1" applyAlignment="1">
      <alignment horizontal="center" vertical="center"/>
    </xf>
    <xf numFmtId="0" fontId="79" fillId="0" borderId="0" xfId="5" applyFont="1"/>
    <xf numFmtId="0" fontId="79" fillId="0" borderId="0" xfId="5" applyFont="1" applyAlignment="1">
      <alignment horizontal="center"/>
    </xf>
    <xf numFmtId="3" fontId="79" fillId="0" borderId="0" xfId="5" applyNumberFormat="1" applyFont="1" applyAlignment="1">
      <alignment horizontal="center"/>
    </xf>
    <xf numFmtId="0" fontId="69" fillId="7" borderId="0" xfId="5" applyFont="1" applyFill="1" applyAlignment="1">
      <alignment vertical="center"/>
    </xf>
    <xf numFmtId="2" fontId="69" fillId="7" borderId="0" xfId="5" applyNumberFormat="1" applyFont="1" applyFill="1" applyAlignment="1">
      <alignment horizontal="center" vertical="center"/>
    </xf>
    <xf numFmtId="0" fontId="69" fillId="7" borderId="1" xfId="5" applyFont="1" applyFill="1" applyBorder="1" applyAlignment="1">
      <alignment vertical="center"/>
    </xf>
    <xf numFmtId="2" fontId="69" fillId="7" borderId="1" xfId="5" applyNumberFormat="1" applyFont="1" applyFill="1" applyBorder="1" applyAlignment="1">
      <alignment horizontal="center" vertical="center"/>
    </xf>
    <xf numFmtId="0" fontId="80" fillId="0" borderId="0" xfId="5" applyFont="1"/>
    <xf numFmtId="0" fontId="81" fillId="0" borderId="0" xfId="5" applyFont="1"/>
    <xf numFmtId="3" fontId="81" fillId="0" borderId="0" xfId="5" applyNumberFormat="1" applyFont="1" applyAlignment="1">
      <alignment horizontal="right"/>
    </xf>
    <xf numFmtId="3" fontId="81" fillId="0" borderId="0" xfId="5" applyNumberFormat="1" applyFont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FD03921A-B784-4B65-BB8F-640A3039FBC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40</xdr:row>
      <xdr:rowOff>0</xdr:rowOff>
    </xdr:from>
    <xdr:to>
      <xdr:col>8</xdr:col>
      <xdr:colOff>390526</xdr:colOff>
      <xdr:row>47</xdr:row>
      <xdr:rowOff>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6562725" y="6886575"/>
          <a:ext cx="2095501" cy="13335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Exemplet är gjort enligt det nya pensionsavtalet A-KAP-KL som är helt avgiftsbestämt. Flertalet anställda omfattas dock av det äldre förmånsbestämda avtalet KAP-KL, vilket är betydligt svårare att beräkna schablonmässigt.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40</xdr:row>
      <xdr:rowOff>0</xdr:rowOff>
    </xdr:from>
    <xdr:to>
      <xdr:col>8</xdr:col>
      <xdr:colOff>390526</xdr:colOff>
      <xdr:row>47</xdr:row>
      <xdr:rowOff>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6562725" y="6886575"/>
          <a:ext cx="2095501" cy="13335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Exemplet är gjort enligt det nya pensionsavtalet A-KAP-KL som är helt avgiftsbestämt. Flertalet anställda omfattas dock av det äldre förmånsbestämda avtalet KAP-KL, vilket är betydligt svårare att beräkna schablonmässigt.</a:t>
          </a:r>
        </a:p>
      </xdr:txBody>
    </xdr:sp>
    <xdr:clientData/>
  </xdr:twoCellAnchor>
  <xdr:twoCellAnchor>
    <xdr:from>
      <xdr:col>5</xdr:col>
      <xdr:colOff>342900</xdr:colOff>
      <xdr:row>26</xdr:row>
      <xdr:rowOff>9526</xdr:rowOff>
    </xdr:from>
    <xdr:to>
      <xdr:col>8</xdr:col>
      <xdr:colOff>409575</xdr:colOff>
      <xdr:row>36</xdr:row>
      <xdr:rowOff>19051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5800725" y="4772026"/>
          <a:ext cx="2000250" cy="14859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 Avgiftsbestämd del</a:t>
          </a:r>
          <a:r>
            <a:rPr lang="sv-SE" sz="1100" baseline="0"/>
            <a:t> avser:</a:t>
          </a:r>
        </a:p>
        <a:p>
          <a:r>
            <a:rPr lang="sv-SE" sz="1100" baseline="0"/>
            <a:t>KAP-KL </a:t>
          </a:r>
        </a:p>
        <a:p>
          <a:r>
            <a:rPr lang="sv-SE" sz="1100" baseline="0"/>
            <a:t>4,5% av pensionsgrundande lön</a:t>
          </a:r>
          <a:br>
            <a:rPr lang="sv-SE" sz="1100" baseline="0"/>
          </a:br>
          <a:endParaRPr lang="sv-SE" sz="600" baseline="0"/>
        </a:p>
        <a:p>
          <a:r>
            <a:rPr lang="sv-SE" sz="1100" baseline="0"/>
            <a:t>AKAP-KL </a:t>
          </a:r>
          <a:br>
            <a:rPr lang="sv-SE" sz="1100" baseline="0"/>
          </a:br>
          <a:r>
            <a:rPr lang="sv-SE" sz="1100" baseline="0"/>
            <a:t>4,5% av pensionsgrundande lön upp till 7,5 inkomstbasbelopp och 30% på belopp därutöver.</a:t>
          </a:r>
        </a:p>
      </xdr:txBody>
    </xdr:sp>
    <xdr:clientData/>
  </xdr:twoCellAnchor>
  <xdr:twoCellAnchor>
    <xdr:from>
      <xdr:col>5</xdr:col>
      <xdr:colOff>333375</xdr:colOff>
      <xdr:row>7</xdr:row>
      <xdr:rowOff>9526</xdr:rowOff>
    </xdr:from>
    <xdr:to>
      <xdr:col>8</xdr:col>
      <xdr:colOff>276226</xdr:colOff>
      <xdr:row>11</xdr:row>
      <xdr:rowOff>114300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5791200" y="1438276"/>
          <a:ext cx="1876426" cy="86677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baseline="0"/>
            <a:t>Åldersdifferentiering</a:t>
          </a:r>
        </a:p>
        <a:p>
          <a:r>
            <a:rPr lang="sv-SE" sz="1100" baseline="0"/>
            <a:t>Anställda som vid årets ingång fyllt 65 år har samma PO  både för 2017 och 2018.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40</xdr:row>
      <xdr:rowOff>0</xdr:rowOff>
    </xdr:from>
    <xdr:to>
      <xdr:col>8</xdr:col>
      <xdr:colOff>390526</xdr:colOff>
      <xdr:row>47</xdr:row>
      <xdr:rowOff>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6562725" y="6886575"/>
          <a:ext cx="2095501" cy="13335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Exemplet är gjort enligt det nya pensionsavtalet A-KAP-KL som är helt avgiftsbestämt. Flertalet anställda omfattas dock av det äldre förmånsbestämda avtalet KAP-KL, vilket är betydligt svårare att beräkna schablonmässigt.</a:t>
          </a:r>
        </a:p>
      </xdr:txBody>
    </xdr:sp>
    <xdr:clientData/>
  </xdr:twoCellAnchor>
  <xdr:twoCellAnchor>
    <xdr:from>
      <xdr:col>5</xdr:col>
      <xdr:colOff>352425</xdr:colOff>
      <xdr:row>26</xdr:row>
      <xdr:rowOff>9526</xdr:rowOff>
    </xdr:from>
    <xdr:to>
      <xdr:col>8</xdr:col>
      <xdr:colOff>295276</xdr:colOff>
      <xdr:row>36</xdr:row>
      <xdr:rowOff>19051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6467475" y="4772026"/>
          <a:ext cx="2095501" cy="14859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 Avgiftsbestämd del</a:t>
          </a:r>
          <a:r>
            <a:rPr lang="sv-SE" sz="1100" baseline="0"/>
            <a:t> avser:</a:t>
          </a:r>
        </a:p>
        <a:p>
          <a:r>
            <a:rPr lang="sv-SE" sz="1100" baseline="0"/>
            <a:t>KAP-KL </a:t>
          </a:r>
        </a:p>
        <a:p>
          <a:r>
            <a:rPr lang="sv-SE" sz="1100" baseline="0"/>
            <a:t>4,5% av pensionsgrundande lön</a:t>
          </a:r>
          <a:br>
            <a:rPr lang="sv-SE" sz="1100" baseline="0"/>
          </a:br>
          <a:endParaRPr lang="sv-SE" sz="600" baseline="0"/>
        </a:p>
        <a:p>
          <a:r>
            <a:rPr lang="sv-SE" sz="1100" baseline="0"/>
            <a:t>AKAP-KL </a:t>
          </a:r>
          <a:br>
            <a:rPr lang="sv-SE" sz="1100" baseline="0"/>
          </a:br>
          <a:r>
            <a:rPr lang="sv-SE" sz="1100" baseline="0"/>
            <a:t>4,5% av pensionsgrundande lön upp till 7,5 inkomstbasbelopp och 30% på belopp därutöver.</a:t>
          </a:r>
        </a:p>
      </xdr:txBody>
    </xdr:sp>
    <xdr:clientData/>
  </xdr:twoCellAnchor>
  <xdr:twoCellAnchor>
    <xdr:from>
      <xdr:col>5</xdr:col>
      <xdr:colOff>361950</xdr:colOff>
      <xdr:row>7</xdr:row>
      <xdr:rowOff>9526</xdr:rowOff>
    </xdr:from>
    <xdr:to>
      <xdr:col>8</xdr:col>
      <xdr:colOff>304801</xdr:colOff>
      <xdr:row>11</xdr:row>
      <xdr:rowOff>114300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477000" y="1438276"/>
          <a:ext cx="2095501" cy="86677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baseline="0"/>
            <a:t>Åldersdifferentiering</a:t>
          </a:r>
        </a:p>
        <a:p>
          <a:r>
            <a:rPr lang="sv-SE" sz="1100" baseline="0"/>
            <a:t>Anställda som vid årets ingång fyllt 65 år har samma PO  både för 2018 och 2019.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40</xdr:row>
      <xdr:rowOff>0</xdr:rowOff>
    </xdr:from>
    <xdr:to>
      <xdr:col>8</xdr:col>
      <xdr:colOff>390526</xdr:colOff>
      <xdr:row>47</xdr:row>
      <xdr:rowOff>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6505575" y="6924675"/>
          <a:ext cx="2419351" cy="13335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Exemplet är gjort enligt det nya pensionsavtalet A-KAP-KL som är helt avgiftsbestämt. Flertalet anställda omfattas dock av det äldre förmånsbestämda avtalet KAP-KL, vilket är betydligt svårare att beräkna schablonmässigt.</a:t>
          </a:r>
        </a:p>
      </xdr:txBody>
    </xdr:sp>
    <xdr:clientData/>
  </xdr:twoCellAnchor>
  <xdr:twoCellAnchor>
    <xdr:from>
      <xdr:col>6</xdr:col>
      <xdr:colOff>122238</xdr:colOff>
      <xdr:row>26</xdr:row>
      <xdr:rowOff>1589</xdr:rowOff>
    </xdr:from>
    <xdr:to>
      <xdr:col>8</xdr:col>
      <xdr:colOff>1096964</xdr:colOff>
      <xdr:row>36</xdr:row>
      <xdr:rowOff>11114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7208838" y="4802189"/>
          <a:ext cx="2422526" cy="14859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 Avgiftsbestämd del</a:t>
          </a:r>
          <a:r>
            <a:rPr lang="sv-SE" sz="1100" baseline="0"/>
            <a:t> avser:</a:t>
          </a:r>
        </a:p>
        <a:p>
          <a:r>
            <a:rPr lang="sv-SE" sz="1100" baseline="0"/>
            <a:t>KAP-KL </a:t>
          </a:r>
        </a:p>
        <a:p>
          <a:r>
            <a:rPr lang="sv-SE" sz="1100" baseline="0"/>
            <a:t>4,5% av pensionsgrundande lön</a:t>
          </a:r>
          <a:br>
            <a:rPr lang="sv-SE" sz="1100" baseline="0"/>
          </a:br>
          <a:endParaRPr lang="sv-SE" sz="600" baseline="0"/>
        </a:p>
        <a:p>
          <a:r>
            <a:rPr lang="sv-SE" sz="1100" baseline="0"/>
            <a:t>AKAP-KL </a:t>
          </a:r>
          <a:br>
            <a:rPr lang="sv-SE" sz="1100" baseline="0"/>
          </a:br>
          <a:r>
            <a:rPr lang="sv-SE" sz="1100" baseline="0"/>
            <a:t>4,5% av pensionsgrundande lön upp till 7,5 inkomstbasbelopp och 30% på belopp därutöver.</a:t>
          </a:r>
        </a:p>
      </xdr:txBody>
    </xdr:sp>
    <xdr:clientData/>
  </xdr:twoCellAnchor>
  <xdr:twoCellAnchor>
    <xdr:from>
      <xdr:col>6</xdr:col>
      <xdr:colOff>107949</xdr:colOff>
      <xdr:row>7</xdr:row>
      <xdr:rowOff>1589</xdr:rowOff>
    </xdr:from>
    <xdr:to>
      <xdr:col>8</xdr:col>
      <xdr:colOff>1082675</xdr:colOff>
      <xdr:row>24</xdr:row>
      <xdr:rowOff>63501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7194549" y="1468439"/>
          <a:ext cx="2422526" cy="3014662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baseline="0"/>
            <a:t>Åldersdifferentiering</a:t>
          </a:r>
        </a:p>
        <a:p>
          <a:r>
            <a:rPr lang="sv-SE" sz="1100" u="sng" baseline="0"/>
            <a:t>Särskild löneskatt för äldre</a:t>
          </a:r>
        </a:p>
        <a:p>
          <a:r>
            <a:rPr lang="sv-SE" sz="1100" baseline="0"/>
            <a:t>Anställda som vid årets ingång fyllt 65 år har samma PO  både för andra halvåret 2019 och 2020. Den särskilda löneskatten för äldre togs bort from 1 juli 2019.</a:t>
          </a:r>
        </a:p>
        <a:p>
          <a:endParaRPr lang="sv-SE" sz="1100" baseline="0"/>
        </a:p>
        <a:p>
          <a:r>
            <a:rPr lang="sv-SE" sz="1100" u="sng" baseline="0"/>
            <a:t>Ungdomar 15–18 år</a:t>
          </a:r>
        </a:p>
        <a:p>
          <a:r>
            <a:rPr lang="sv-SE" sz="1100" u="none" baseline="0"/>
            <a:t>För ungdomar mellan 15–18 år ska from 1 augusti 2019 (ersättning utbetald efter 31 juli 2019) enbart pensionsavgiften om 10,21% betalas på inkomster upp till 25 000 kronor per månad. Utöver detta intjänas avtals-pension vilket medför att ett lämpligt PO blir 15,93% (10,21+0,13+5,59).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38</xdr:row>
      <xdr:rowOff>0</xdr:rowOff>
    </xdr:from>
    <xdr:to>
      <xdr:col>8</xdr:col>
      <xdr:colOff>390526</xdr:colOff>
      <xdr:row>45</xdr:row>
      <xdr:rowOff>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6505575" y="6648450"/>
          <a:ext cx="2419351" cy="13335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Exemplet är gjort enligt det nya pensionsavtalet A-KAP-KL som är helt avgiftsbestämt. Flertalet anställda omfattas dock av det äldre förmånsbestämda avtalet KAP-KL, vilket är betydligt svårare att beräkna schablonmässigt.</a:t>
          </a:r>
        </a:p>
      </xdr:txBody>
    </xdr:sp>
    <xdr:clientData/>
  </xdr:twoCellAnchor>
  <xdr:twoCellAnchor>
    <xdr:from>
      <xdr:col>6</xdr:col>
      <xdr:colOff>122238</xdr:colOff>
      <xdr:row>24</xdr:row>
      <xdr:rowOff>1589</xdr:rowOff>
    </xdr:from>
    <xdr:to>
      <xdr:col>8</xdr:col>
      <xdr:colOff>1096964</xdr:colOff>
      <xdr:row>34</xdr:row>
      <xdr:rowOff>11114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7208838" y="4525964"/>
          <a:ext cx="2422526" cy="14859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**Avgiftsbestämd del</a:t>
          </a:r>
          <a:r>
            <a:rPr lang="sv-SE" sz="1100" baseline="0"/>
            <a:t> avser:</a:t>
          </a:r>
        </a:p>
        <a:p>
          <a:r>
            <a:rPr lang="sv-SE" sz="1100" baseline="0"/>
            <a:t>KAP-KL </a:t>
          </a:r>
        </a:p>
        <a:p>
          <a:r>
            <a:rPr lang="sv-SE" sz="1100" baseline="0"/>
            <a:t>4,5% av pensionsgrundande lön</a:t>
          </a:r>
          <a:br>
            <a:rPr lang="sv-SE" sz="1100" baseline="0"/>
          </a:br>
          <a:endParaRPr lang="sv-SE" sz="600" baseline="0"/>
        </a:p>
        <a:p>
          <a:r>
            <a:rPr lang="sv-SE" sz="1100" baseline="0"/>
            <a:t>AKAP-KL </a:t>
          </a:r>
          <a:br>
            <a:rPr lang="sv-SE" sz="1100" baseline="0"/>
          </a:br>
          <a:r>
            <a:rPr lang="sv-SE" sz="1100" baseline="0"/>
            <a:t>4,5% av pensionsgrundande lön upp till 7,5 inkomstbasbelopp och 30% på belopp därutöver.</a:t>
          </a:r>
        </a:p>
      </xdr:txBody>
    </xdr:sp>
    <xdr:clientData/>
  </xdr:twoCellAnchor>
  <xdr:twoCellAnchor>
    <xdr:from>
      <xdr:col>6</xdr:col>
      <xdr:colOff>107949</xdr:colOff>
      <xdr:row>7</xdr:row>
      <xdr:rowOff>1588</xdr:rowOff>
    </xdr:from>
    <xdr:to>
      <xdr:col>8</xdr:col>
      <xdr:colOff>1082675</xdr:colOff>
      <xdr:row>23</xdr:row>
      <xdr:rowOff>21165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7194549" y="1430338"/>
          <a:ext cx="2422526" cy="2924702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baseline="0"/>
            <a:t>Åldersdifferentiering</a:t>
          </a:r>
        </a:p>
        <a:p>
          <a:r>
            <a:rPr lang="sv-SE" sz="1100" u="none" baseline="0">
              <a:solidFill>
                <a:srgbClr val="FF0000"/>
              </a:solidFill>
            </a:rPr>
            <a:t>*</a:t>
          </a:r>
          <a:r>
            <a:rPr lang="sv-SE" sz="1100" u="sng" baseline="0">
              <a:solidFill>
                <a:srgbClr val="FF0000"/>
              </a:solidFill>
            </a:rPr>
            <a:t>Unga 19–23 år</a:t>
          </a:r>
        </a:p>
        <a:p>
          <a:r>
            <a:rPr lang="sv-SE" sz="1100" b="0" u="none" baseline="0">
              <a:solidFill>
                <a:srgbClr val="FF0000"/>
              </a:solidFill>
            </a:rPr>
            <a:t>Regeringen föreslår en tillfällig ned-sättning av arbetsgivaravgifter för </a:t>
          </a:r>
          <a:br>
            <a:rPr lang="sv-SE" sz="1100" b="0" u="none" baseline="0">
              <a:solidFill>
                <a:srgbClr val="FF0000"/>
              </a:solidFill>
            </a:rPr>
          </a:br>
          <a:r>
            <a:rPr lang="sv-SE" sz="1100" b="0" u="none" baseline="0">
              <a:solidFill>
                <a:srgbClr val="FF0000"/>
              </a:solidFill>
            </a:rPr>
            <a:t>19–23-åringar fr.o.m. 1 april 2021 till 31 mars 2023 för ersättningar som uppgår till högst 25 000 kr/månad.</a:t>
          </a:r>
          <a:br>
            <a:rPr lang="sv-SE" sz="1100" b="0" u="none" baseline="0"/>
          </a:br>
          <a:endParaRPr lang="sv-SE" sz="1100" b="0" u="none" baseline="0"/>
        </a:p>
        <a:p>
          <a:r>
            <a:rPr lang="sv-SE" sz="1100" u="sng" baseline="0"/>
            <a:t>Ungdomar 15–18 år</a:t>
          </a:r>
        </a:p>
        <a:p>
          <a:r>
            <a:rPr lang="sv-SE" sz="1100" u="none" baseline="0"/>
            <a:t>För ungdomar mellan 15–18 år betalas enbart pensionsavgiften om 10,21% på inkomster upp till 25 000 kr/månad. Utöver detta intjänas avtalspension vilket medför att ett lämpligt PO blir 15,93% (10,21+0,13+5,59).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38</xdr:row>
      <xdr:rowOff>0</xdr:rowOff>
    </xdr:from>
    <xdr:to>
      <xdr:col>8</xdr:col>
      <xdr:colOff>390526</xdr:colOff>
      <xdr:row>45</xdr:row>
      <xdr:rowOff>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19909B04-B2A7-4A59-BA26-679359D01EF6}"/>
            </a:ext>
          </a:extLst>
        </xdr:cNvPr>
        <xdr:cNvSpPr txBox="1"/>
      </xdr:nvSpPr>
      <xdr:spPr>
        <a:xfrm>
          <a:off x="6505575" y="6648450"/>
          <a:ext cx="2419351" cy="13335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Exemplet är gjort enligt det nya pensionsavtalet A-KAP-KL som är helt avgiftsbestämt. Flertalet anställda omfattas dock av det äldre förmånsbestämda avtalet KAP-KL, vilket är betydligt svårare att beräkna schablonmässigt.</a:t>
          </a:r>
        </a:p>
      </xdr:txBody>
    </xdr:sp>
    <xdr:clientData/>
  </xdr:twoCellAnchor>
  <xdr:twoCellAnchor>
    <xdr:from>
      <xdr:col>6</xdr:col>
      <xdr:colOff>122238</xdr:colOff>
      <xdr:row>25</xdr:row>
      <xdr:rowOff>123302</xdr:rowOff>
    </xdr:from>
    <xdr:to>
      <xdr:col>8</xdr:col>
      <xdr:colOff>1096964</xdr:colOff>
      <xdr:row>35</xdr:row>
      <xdr:rowOff>535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F2D5626B-8915-492A-A5B6-A3CD137B75F4}"/>
            </a:ext>
          </a:extLst>
        </xdr:cNvPr>
        <xdr:cNvSpPr txBox="1"/>
      </xdr:nvSpPr>
      <xdr:spPr>
        <a:xfrm>
          <a:off x="7208838" y="4695302"/>
          <a:ext cx="2422526" cy="1496483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**Avgiftsbestämd del</a:t>
          </a:r>
          <a:r>
            <a:rPr lang="sv-SE" sz="1100" baseline="0"/>
            <a:t> avser:</a:t>
          </a:r>
        </a:p>
        <a:p>
          <a:r>
            <a:rPr lang="sv-SE" sz="1100" baseline="0"/>
            <a:t>KAP-KL </a:t>
          </a:r>
        </a:p>
        <a:p>
          <a:r>
            <a:rPr lang="sv-SE" sz="1100" baseline="0"/>
            <a:t>4,5% av pensionsgrundande lön</a:t>
          </a:r>
          <a:br>
            <a:rPr lang="sv-SE" sz="1100" baseline="0"/>
          </a:br>
          <a:endParaRPr lang="sv-SE" sz="600" baseline="0"/>
        </a:p>
        <a:p>
          <a:r>
            <a:rPr lang="sv-SE" sz="1100" baseline="0"/>
            <a:t>AKAP-KL </a:t>
          </a:r>
          <a:br>
            <a:rPr lang="sv-SE" sz="1100" baseline="0"/>
          </a:br>
          <a:r>
            <a:rPr lang="sv-SE" sz="1100" baseline="0"/>
            <a:t>4,5% av pensionsgrundande lön upp till 7,5 inkomstbasbelopp och 30% på belopp därutöver.</a:t>
          </a:r>
        </a:p>
      </xdr:txBody>
    </xdr:sp>
    <xdr:clientData/>
  </xdr:twoCellAnchor>
  <xdr:twoCellAnchor>
    <xdr:from>
      <xdr:col>6</xdr:col>
      <xdr:colOff>118533</xdr:colOff>
      <xdr:row>4</xdr:row>
      <xdr:rowOff>248714</xdr:rowOff>
    </xdr:from>
    <xdr:to>
      <xdr:col>8</xdr:col>
      <xdr:colOff>1093259</xdr:colOff>
      <xdr:row>25</xdr:row>
      <xdr:rowOff>68797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5427901-D939-4A35-8EEA-7DEB80A77391}"/>
            </a:ext>
          </a:extLst>
        </xdr:cNvPr>
        <xdr:cNvSpPr txBox="1"/>
      </xdr:nvSpPr>
      <xdr:spPr>
        <a:xfrm>
          <a:off x="7205133" y="724964"/>
          <a:ext cx="2422526" cy="3915833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baseline="0"/>
            <a:t>Åldersdifferentiering</a:t>
          </a:r>
        </a:p>
        <a:p>
          <a:r>
            <a:rPr lang="sv-SE" sz="1100" u="none" baseline="0">
              <a:solidFill>
                <a:sysClr val="windowText" lastClr="000000"/>
              </a:solidFill>
            </a:rPr>
            <a:t>*</a:t>
          </a:r>
          <a:r>
            <a:rPr lang="sv-SE" sz="1100" u="sng" baseline="0">
              <a:solidFill>
                <a:sysClr val="windowText" lastClr="000000"/>
              </a:solidFill>
            </a:rPr>
            <a:t>Unga 19–23 år</a:t>
          </a:r>
        </a:p>
        <a:p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Beslut 2021-02-03: Unga 19-23 år har för perioden 1 januari 2021 t.o.m. 31 mars 2023 en tillfällig nedsättning av arbetsgivaravgifter för ersättningar som uppgår till högst 25 000 kr/mån.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Utöver detta intjänas avtalspension vilket medför att ett lämpligt PO blir 25,45% (19,73+0,13+5,59). </a:t>
          </a:r>
          <a:b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 ersättningar över 25 000 kr/mån utgår full arbetsgivaravgift och PO bör därför utgå enligt ordinarie principer.</a:t>
          </a:r>
          <a:endParaRPr lang="sv-SE">
            <a:effectLst/>
          </a:endParaRPr>
        </a:p>
        <a:p>
          <a:endParaRPr lang="sv-SE" sz="600" u="sng" baseline="0">
            <a:effectLst/>
          </a:endParaRPr>
        </a:p>
        <a:p>
          <a:r>
            <a:rPr lang="sv-SE" sz="1100" u="sng" baseline="0"/>
            <a:t>Ungdomar 15–18 år</a:t>
          </a:r>
        </a:p>
        <a:p>
          <a:r>
            <a:rPr lang="sv-SE" sz="1100" u="none" baseline="0"/>
            <a:t>För ungdomar mellan 15–18 år betalas enbart pensionsavgiften om 10,21% på inkomster upp till 25 000 kr/månad. Utöver detta intjänas avtalspension vilket medför att ett lämpligt PO blir 15,93% (10,21+0,13+5,59).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view="pageLayout" zoomScaleNormal="120" workbookViewId="0">
      <selection activeCell="A2" sqref="A2"/>
    </sheetView>
  </sheetViews>
  <sheetFormatPr defaultRowHeight="12"/>
  <cols>
    <col min="1" max="1" width="49.28515625" customWidth="1"/>
  </cols>
  <sheetData>
    <row r="1" spans="1:3" ht="18" customHeight="1">
      <c r="A1" s="7" t="s">
        <v>24</v>
      </c>
    </row>
    <row r="3" spans="1:3" ht="17.25">
      <c r="A3" s="125" t="s">
        <v>133</v>
      </c>
    </row>
    <row r="4" spans="1:3" ht="15">
      <c r="A4" s="1"/>
    </row>
    <row r="5" spans="1:3" ht="15">
      <c r="A5" s="1"/>
    </row>
    <row r="7" spans="1:3" s="9" customFormat="1" ht="15.95" customHeight="1">
      <c r="B7" s="10">
        <v>2005</v>
      </c>
      <c r="C7" s="10">
        <v>2006</v>
      </c>
    </row>
    <row r="8" spans="1:3" s="9" customFormat="1" ht="15.95" customHeight="1">
      <c r="A8" s="11" t="s">
        <v>0</v>
      </c>
      <c r="B8" s="12"/>
      <c r="C8" s="12"/>
    </row>
    <row r="9" spans="1:3" s="9" customFormat="1" ht="15.95" customHeight="1">
      <c r="A9" s="12" t="s">
        <v>1</v>
      </c>
      <c r="B9" s="13">
        <v>10.210000000000001</v>
      </c>
      <c r="C9" s="13">
        <v>10.210000000000001</v>
      </c>
    </row>
    <row r="10" spans="1:3" s="9" customFormat="1" ht="15.95" customHeight="1">
      <c r="A10" s="12" t="s">
        <v>2</v>
      </c>
      <c r="B10" s="13">
        <v>1.7</v>
      </c>
      <c r="C10" s="13">
        <v>1.7</v>
      </c>
    </row>
    <row r="11" spans="1:3" s="9" customFormat="1" ht="15.95" customHeight="1">
      <c r="A11" s="12" t="s">
        <v>3</v>
      </c>
      <c r="B11" s="14">
        <v>10.15</v>
      </c>
      <c r="C11" s="15">
        <v>8.64</v>
      </c>
    </row>
    <row r="12" spans="1:3" s="9" customFormat="1" ht="15.95" customHeight="1">
      <c r="A12" s="12" t="s">
        <v>4</v>
      </c>
      <c r="B12" s="13">
        <v>0.68</v>
      </c>
      <c r="C12" s="13">
        <v>0.68</v>
      </c>
    </row>
    <row r="13" spans="1:3" s="9" customFormat="1" ht="15.95" customHeight="1">
      <c r="A13" s="12" t="s">
        <v>5</v>
      </c>
      <c r="B13" s="13">
        <v>2.2000000000000002</v>
      </c>
      <c r="C13" s="13">
        <v>2.2000000000000002</v>
      </c>
    </row>
    <row r="14" spans="1:3" s="9" customFormat="1" ht="15.95" customHeight="1">
      <c r="A14" s="12" t="s">
        <v>6</v>
      </c>
      <c r="B14" s="13">
        <v>4.45</v>
      </c>
      <c r="C14" s="13">
        <v>4.45</v>
      </c>
    </row>
    <row r="15" spans="1:3" s="9" customFormat="1" ht="15.95" customHeight="1">
      <c r="A15" s="12" t="s">
        <v>7</v>
      </c>
      <c r="B15" s="13">
        <v>3.07</v>
      </c>
      <c r="C15" s="15">
        <v>4.4000000000000004</v>
      </c>
    </row>
    <row r="16" spans="1:3" s="6" customFormat="1" ht="18" customHeight="1">
      <c r="A16" s="2" t="s">
        <v>22</v>
      </c>
      <c r="B16" s="4">
        <f>SUM(B9:B15)</f>
        <v>32.46</v>
      </c>
      <c r="C16" s="5">
        <f>SUM(C9:C15)</f>
        <v>32.28</v>
      </c>
    </row>
    <row r="17" spans="1:3" s="6" customFormat="1" ht="26.25">
      <c r="A17" s="20" t="s">
        <v>25</v>
      </c>
      <c r="B17" s="4"/>
      <c r="C17" s="4"/>
    </row>
    <row r="18" spans="1:3" s="6" customFormat="1" ht="12.75">
      <c r="A18" s="20"/>
      <c r="B18" s="4"/>
      <c r="C18" s="4"/>
    </row>
    <row r="19" spans="1:3" s="9" customFormat="1" ht="15.95" customHeight="1">
      <c r="A19" s="11" t="s">
        <v>9</v>
      </c>
      <c r="B19" s="13"/>
      <c r="C19" s="13"/>
    </row>
    <row r="20" spans="1:3" s="9" customFormat="1" ht="15.95" customHeight="1">
      <c r="A20" s="11" t="s">
        <v>10</v>
      </c>
      <c r="B20" s="13"/>
      <c r="C20" s="13"/>
    </row>
    <row r="21" spans="1:3" s="9" customFormat="1" ht="15.95" customHeight="1">
      <c r="A21" s="12" t="s">
        <v>11</v>
      </c>
      <c r="B21" s="13">
        <v>1.7</v>
      </c>
      <c r="C21" s="13">
        <v>1.7</v>
      </c>
    </row>
    <row r="22" spans="1:3" s="9" customFormat="1" ht="15.95" customHeight="1">
      <c r="A22" s="12" t="s">
        <v>21</v>
      </c>
      <c r="B22" s="13">
        <v>0.01</v>
      </c>
      <c r="C22" s="13">
        <v>0.01</v>
      </c>
    </row>
    <row r="23" spans="1:3" s="9" customFormat="1" ht="15.95" customHeight="1">
      <c r="A23" s="12" t="s">
        <v>12</v>
      </c>
      <c r="B23" s="13">
        <v>0.5</v>
      </c>
      <c r="C23" s="15">
        <v>0.4</v>
      </c>
    </row>
    <row r="24" spans="1:3" s="9" customFormat="1" ht="15.95" customHeight="1">
      <c r="A24" s="12" t="s">
        <v>13</v>
      </c>
      <c r="B24" s="13"/>
      <c r="C24" s="13"/>
    </row>
    <row r="25" spans="1:3" s="9" customFormat="1" ht="15.95" customHeight="1">
      <c r="A25" s="12" t="s">
        <v>14</v>
      </c>
      <c r="B25" s="13">
        <v>0.55000000000000004</v>
      </c>
      <c r="C25" s="13">
        <v>0.55000000000000004</v>
      </c>
    </row>
    <row r="26" spans="1:3" s="9" customFormat="1" ht="15.95" customHeight="1">
      <c r="A26" s="12" t="s">
        <v>15</v>
      </c>
      <c r="B26" s="13">
        <v>0.13</v>
      </c>
      <c r="C26" s="13">
        <v>0.13</v>
      </c>
    </row>
    <row r="27" spans="1:3" s="6" customFormat="1" ht="18" customHeight="1">
      <c r="A27" s="2" t="s">
        <v>8</v>
      </c>
      <c r="B27" s="4">
        <f>SUM(B21:B26)</f>
        <v>2.8899999999999997</v>
      </c>
      <c r="C27" s="5">
        <f>SUM(C21:C26)</f>
        <v>2.79</v>
      </c>
    </row>
    <row r="28" spans="1:3" s="6" customFormat="1" ht="18" customHeight="1">
      <c r="A28" s="2" t="s">
        <v>16</v>
      </c>
      <c r="B28" s="8">
        <f>B16+B27</f>
        <v>35.35</v>
      </c>
      <c r="C28" s="5">
        <f>C16+C27</f>
        <v>35.07</v>
      </c>
    </row>
    <row r="29" spans="1:3" s="16" customFormat="1" ht="15.95" customHeight="1">
      <c r="A29" s="17"/>
      <c r="B29" s="18"/>
      <c r="C29" s="18"/>
    </row>
    <row r="30" spans="1:3" s="16" customFormat="1" ht="15.95" customHeight="1">
      <c r="A30" s="17" t="s">
        <v>17</v>
      </c>
      <c r="B30" s="18">
        <v>5.3</v>
      </c>
      <c r="C30" s="18">
        <v>5.3</v>
      </c>
    </row>
    <row r="31" spans="1:3" s="16" customFormat="1" ht="15.95" customHeight="1">
      <c r="A31" s="17" t="s">
        <v>18</v>
      </c>
      <c r="B31" s="18">
        <v>1.29</v>
      </c>
      <c r="C31" s="18">
        <v>1.29</v>
      </c>
    </row>
    <row r="32" spans="1:3" s="6" customFormat="1" ht="18" customHeight="1">
      <c r="A32" s="2" t="s">
        <v>8</v>
      </c>
      <c r="B32" s="4">
        <f>SUM(B30:B31)</f>
        <v>6.59</v>
      </c>
      <c r="C32" s="4">
        <f>SUM(C30:C31)</f>
        <v>6.59</v>
      </c>
    </row>
    <row r="33" spans="1:3" s="6" customFormat="1" ht="18" customHeight="1">
      <c r="A33" s="2" t="s">
        <v>19</v>
      </c>
      <c r="B33" s="4">
        <f>B28+B32</f>
        <v>41.94</v>
      </c>
      <c r="C33" s="5">
        <f>C28+C32</f>
        <v>41.66</v>
      </c>
    </row>
    <row r="34" spans="1:3" s="6" customFormat="1" ht="15.95" customHeight="1">
      <c r="A34" s="3" t="s">
        <v>20</v>
      </c>
      <c r="B34" s="19">
        <v>24.26</v>
      </c>
      <c r="C34" s="19">
        <v>24.26</v>
      </c>
    </row>
    <row r="36" spans="1:3" ht="66">
      <c r="A36" s="21" t="s">
        <v>23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&amp;R&amp;"Arial,Normal"&amp;11&amp;A</oddHeader>
    <oddFooter>&amp;L&amp;F/Siv Stjernborg&amp;C&amp;P (&amp;N)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4"/>
  <sheetViews>
    <sheetView view="pageLayout" zoomScale="130" zoomScaleNormal="130" zoomScalePageLayoutView="130" workbookViewId="0">
      <selection activeCell="A2" sqref="A2"/>
    </sheetView>
  </sheetViews>
  <sheetFormatPr defaultRowHeight="12"/>
  <cols>
    <col min="1" max="1" width="30.7109375" customWidth="1"/>
    <col min="2" max="3" width="10.28515625" customWidth="1"/>
    <col min="4" max="4" width="2.7109375" customWidth="1"/>
    <col min="5" max="5" width="8.7109375" customWidth="1"/>
    <col min="6" max="7" width="10.7109375" customWidth="1"/>
    <col min="8" max="9" width="8.7109375" customWidth="1"/>
    <col min="10" max="10" width="10.7109375" customWidth="1"/>
    <col min="11" max="11" width="8.7109375" customWidth="1"/>
    <col min="12" max="12" width="12.7109375" customWidth="1"/>
  </cols>
  <sheetData>
    <row r="1" spans="1:12" ht="15">
      <c r="A1" s="165" t="s">
        <v>139</v>
      </c>
      <c r="B1" s="155"/>
      <c r="C1" s="156"/>
      <c r="D1" s="156"/>
      <c r="E1" s="156"/>
      <c r="F1" s="156"/>
      <c r="G1" s="156"/>
      <c r="H1" s="156"/>
      <c r="I1" s="157"/>
      <c r="J1" s="157"/>
      <c r="K1" s="157"/>
      <c r="L1" s="158"/>
    </row>
    <row r="2" spans="1:12" ht="3.95" customHeight="1">
      <c r="A2" s="80"/>
      <c r="B2" s="155"/>
      <c r="C2" s="156"/>
      <c r="D2" s="156"/>
      <c r="E2" s="156"/>
      <c r="F2" s="156"/>
      <c r="G2" s="156"/>
      <c r="H2" s="156"/>
      <c r="I2" s="157"/>
      <c r="J2" s="157"/>
      <c r="K2" s="157"/>
      <c r="L2" s="158"/>
    </row>
    <row r="3" spans="1:12" ht="15">
      <c r="A3" s="24" t="s">
        <v>140</v>
      </c>
      <c r="B3" s="155"/>
      <c r="C3" s="156"/>
      <c r="D3" s="156"/>
      <c r="E3" s="156"/>
      <c r="F3" s="156"/>
      <c r="G3" s="156"/>
      <c r="H3" s="156"/>
      <c r="I3" s="157"/>
      <c r="J3" s="157"/>
      <c r="K3" s="157"/>
      <c r="L3" s="158"/>
    </row>
    <row r="4" spans="1:12" ht="3.95" customHeight="1">
      <c r="A4" s="1"/>
      <c r="B4" s="155"/>
      <c r="C4" s="156"/>
      <c r="D4" s="156"/>
      <c r="E4" s="159"/>
      <c r="F4" s="160"/>
      <c r="G4" s="160"/>
      <c r="H4" s="160"/>
      <c r="I4" s="161"/>
      <c r="J4" s="161"/>
      <c r="K4" s="161"/>
      <c r="L4" s="162"/>
    </row>
    <row r="5" spans="1:12" ht="48" customHeight="1">
      <c r="A5" s="166" t="s">
        <v>122</v>
      </c>
      <c r="B5" s="167" t="s">
        <v>141</v>
      </c>
      <c r="C5" s="167" t="s">
        <v>142</v>
      </c>
      <c r="D5" s="168"/>
      <c r="E5" s="169" t="s">
        <v>143</v>
      </c>
      <c r="F5" s="170"/>
      <c r="G5" s="170"/>
      <c r="H5" s="225" t="s">
        <v>144</v>
      </c>
      <c r="I5" s="223" t="s">
        <v>162</v>
      </c>
      <c r="J5" s="172"/>
      <c r="K5" s="172"/>
      <c r="L5" s="224" t="s">
        <v>163</v>
      </c>
    </row>
    <row r="6" spans="1:12">
      <c r="A6" s="163"/>
      <c r="B6" s="173">
        <v>41976</v>
      </c>
      <c r="C6" s="173">
        <v>42290</v>
      </c>
      <c r="D6" s="168"/>
      <c r="E6" s="170" t="s">
        <v>145</v>
      </c>
      <c r="F6" s="170"/>
      <c r="G6" s="170"/>
      <c r="H6" s="174"/>
      <c r="I6" s="171"/>
      <c r="J6" s="171"/>
      <c r="K6" s="171"/>
      <c r="L6" s="175"/>
    </row>
    <row r="7" spans="1:12" ht="15" customHeight="1">
      <c r="A7" s="163"/>
      <c r="B7" s="176" t="s">
        <v>69</v>
      </c>
      <c r="C7" s="176" t="s">
        <v>69</v>
      </c>
      <c r="D7" s="177"/>
      <c r="E7" s="178" t="s">
        <v>146</v>
      </c>
      <c r="F7" s="179" t="s">
        <v>147</v>
      </c>
      <c r="G7" s="179" t="s">
        <v>148</v>
      </c>
      <c r="H7" s="180" t="s">
        <v>149</v>
      </c>
      <c r="I7" s="181">
        <v>1989</v>
      </c>
      <c r="J7" s="181" t="s">
        <v>150</v>
      </c>
      <c r="K7" s="182" t="s">
        <v>151</v>
      </c>
      <c r="L7" s="183" t="s">
        <v>152</v>
      </c>
    </row>
    <row r="8" spans="1:12" ht="15" customHeight="1">
      <c r="A8" s="184" t="s">
        <v>32</v>
      </c>
      <c r="B8" s="185"/>
      <c r="C8" s="186"/>
      <c r="D8" s="168"/>
      <c r="E8" s="187"/>
      <c r="F8" s="187"/>
      <c r="G8" s="187"/>
      <c r="H8" s="188"/>
      <c r="I8" s="189"/>
      <c r="J8" s="189"/>
      <c r="K8" s="189"/>
      <c r="L8" s="190"/>
    </row>
    <row r="9" spans="1:12" ht="14.1" customHeight="1">
      <c r="A9" s="186" t="s">
        <v>1</v>
      </c>
      <c r="B9" s="191">
        <v>10.210000000000001</v>
      </c>
      <c r="C9" s="191">
        <v>10.210000000000001</v>
      </c>
      <c r="D9" s="155"/>
      <c r="E9" s="192">
        <v>0</v>
      </c>
      <c r="F9" s="192">
        <v>10.210000000000001</v>
      </c>
      <c r="G9" s="192">
        <v>10.210000000000001</v>
      </c>
      <c r="H9" s="193">
        <v>10.210000000000001</v>
      </c>
      <c r="I9" s="194">
        <v>10.210000000000001</v>
      </c>
      <c r="J9" s="194">
        <v>10.210000000000001</v>
      </c>
      <c r="K9" s="194">
        <v>10.210000000000001</v>
      </c>
      <c r="L9" s="195">
        <v>10.210000000000001</v>
      </c>
    </row>
    <row r="10" spans="1:12" ht="14.1" customHeight="1">
      <c r="A10" s="186" t="s">
        <v>2</v>
      </c>
      <c r="B10" s="191">
        <v>1.17</v>
      </c>
      <c r="C10" s="191">
        <v>1.17</v>
      </c>
      <c r="D10" s="155"/>
      <c r="E10" s="192">
        <v>0</v>
      </c>
      <c r="F10" s="192">
        <v>0</v>
      </c>
      <c r="G10" s="192">
        <v>1.17</v>
      </c>
      <c r="H10" s="193">
        <v>0.28999999999999998</v>
      </c>
      <c r="I10" s="194">
        <v>1.17</v>
      </c>
      <c r="J10" s="194">
        <v>0.28999999999999998</v>
      </c>
      <c r="K10" s="194">
        <v>0</v>
      </c>
      <c r="L10" s="195">
        <v>0.84</v>
      </c>
    </row>
    <row r="11" spans="1:12" ht="14.1" customHeight="1">
      <c r="A11" s="186" t="s">
        <v>3</v>
      </c>
      <c r="B11" s="191">
        <v>4.3499999999999996</v>
      </c>
      <c r="C11" s="196">
        <v>4.8499999999999996</v>
      </c>
      <c r="D11" s="155"/>
      <c r="E11" s="192">
        <v>0</v>
      </c>
      <c r="F11" s="192">
        <v>0</v>
      </c>
      <c r="G11" s="192">
        <v>4.3499999999999996</v>
      </c>
      <c r="H11" s="193">
        <v>1.08</v>
      </c>
      <c r="I11" s="194">
        <v>4.3499999999999996</v>
      </c>
      <c r="J11" s="194">
        <v>1.08</v>
      </c>
      <c r="K11" s="194">
        <v>0</v>
      </c>
      <c r="L11" s="195">
        <v>3.13</v>
      </c>
    </row>
    <row r="12" spans="1:12" ht="14.1" customHeight="1">
      <c r="A12" s="186" t="s">
        <v>4</v>
      </c>
      <c r="B12" s="191">
        <v>0.3</v>
      </c>
      <c r="C12" s="191">
        <v>0.3</v>
      </c>
      <c r="D12" s="155"/>
      <c r="E12" s="192">
        <v>0</v>
      </c>
      <c r="F12" s="192">
        <v>0</v>
      </c>
      <c r="G12" s="192">
        <v>0.3</v>
      </c>
      <c r="H12" s="193">
        <v>7.0000000000000007E-2</v>
      </c>
      <c r="I12" s="194">
        <v>0.3</v>
      </c>
      <c r="J12" s="194">
        <v>7.0000000000000007E-2</v>
      </c>
      <c r="K12" s="194">
        <v>0</v>
      </c>
      <c r="L12" s="195">
        <v>0.21</v>
      </c>
    </row>
    <row r="13" spans="1:12" ht="14.1" customHeight="1">
      <c r="A13" s="186" t="s">
        <v>5</v>
      </c>
      <c r="B13" s="191">
        <v>2.6</v>
      </c>
      <c r="C13" s="191">
        <v>2.6</v>
      </c>
      <c r="D13" s="155"/>
      <c r="E13" s="192">
        <v>0</v>
      </c>
      <c r="F13" s="192">
        <v>0</v>
      </c>
      <c r="G13" s="192">
        <v>2.6</v>
      </c>
      <c r="H13" s="193">
        <v>0.65</v>
      </c>
      <c r="I13" s="194">
        <v>2.6</v>
      </c>
      <c r="J13" s="194">
        <v>0.65</v>
      </c>
      <c r="K13" s="194">
        <v>0</v>
      </c>
      <c r="L13" s="195">
        <v>1.87</v>
      </c>
    </row>
    <row r="14" spans="1:12" ht="14.1" customHeight="1">
      <c r="A14" s="186" t="s">
        <v>6</v>
      </c>
      <c r="B14" s="191">
        <v>2.64</v>
      </c>
      <c r="C14" s="191">
        <v>2.64</v>
      </c>
      <c r="D14" s="155"/>
      <c r="E14" s="192">
        <v>0</v>
      </c>
      <c r="F14" s="192">
        <v>0</v>
      </c>
      <c r="G14" s="192">
        <v>2.64</v>
      </c>
      <c r="H14" s="193">
        <v>0.66</v>
      </c>
      <c r="I14" s="194">
        <v>2.64</v>
      </c>
      <c r="J14" s="194">
        <v>0.66</v>
      </c>
      <c r="K14" s="194">
        <v>0</v>
      </c>
      <c r="L14" s="195">
        <v>1.9</v>
      </c>
    </row>
    <row r="15" spans="1:12" ht="14.1" customHeight="1">
      <c r="A15" s="197" t="s">
        <v>7</v>
      </c>
      <c r="B15" s="198">
        <v>10.15</v>
      </c>
      <c r="C15" s="199">
        <v>9.65</v>
      </c>
      <c r="D15" s="155"/>
      <c r="E15" s="200">
        <v>0</v>
      </c>
      <c r="F15" s="200">
        <v>0</v>
      </c>
      <c r="G15" s="200">
        <v>10.15</v>
      </c>
      <c r="H15" s="201">
        <v>2.5299999999999998</v>
      </c>
      <c r="I15" s="202">
        <v>10.15</v>
      </c>
      <c r="J15" s="202">
        <v>2.5299999999999998</v>
      </c>
      <c r="K15" s="202">
        <v>0</v>
      </c>
      <c r="L15" s="203">
        <v>7.3</v>
      </c>
    </row>
    <row r="16" spans="1:12" ht="15" customHeight="1">
      <c r="A16" s="184" t="s">
        <v>153</v>
      </c>
      <c r="B16" s="204">
        <f>SUM(B9:B15)</f>
        <v>31.42</v>
      </c>
      <c r="C16" s="204">
        <f t="shared" ref="C16:L16" si="0">SUM(C9:C15)</f>
        <v>31.42</v>
      </c>
      <c r="D16" s="204"/>
      <c r="E16" s="205">
        <f t="shared" si="0"/>
        <v>0</v>
      </c>
      <c r="F16" s="205">
        <f t="shared" si="0"/>
        <v>10.210000000000001</v>
      </c>
      <c r="G16" s="205">
        <f t="shared" si="0"/>
        <v>31.42</v>
      </c>
      <c r="H16" s="206">
        <f t="shared" si="0"/>
        <v>15.49</v>
      </c>
      <c r="I16" s="207">
        <f t="shared" si="0"/>
        <v>31.42</v>
      </c>
      <c r="J16" s="207">
        <f t="shared" si="0"/>
        <v>15.49</v>
      </c>
      <c r="K16" s="207">
        <f t="shared" si="0"/>
        <v>10.210000000000001</v>
      </c>
      <c r="L16" s="175">
        <f t="shared" si="0"/>
        <v>25.46</v>
      </c>
    </row>
    <row r="17" spans="1:12" ht="15" customHeight="1">
      <c r="A17" s="184" t="s">
        <v>33</v>
      </c>
      <c r="B17" s="185"/>
      <c r="C17" s="185"/>
      <c r="D17" s="155"/>
      <c r="E17" s="208"/>
      <c r="F17" s="208"/>
      <c r="G17" s="208"/>
      <c r="H17" s="209"/>
      <c r="I17" s="210"/>
      <c r="J17" s="211"/>
      <c r="K17" s="212"/>
      <c r="L17" s="195"/>
    </row>
    <row r="18" spans="1:12" ht="14.1" customHeight="1">
      <c r="A18" s="186" t="s">
        <v>154</v>
      </c>
      <c r="B18" s="191">
        <v>0.1</v>
      </c>
      <c r="C18" s="191">
        <v>0.1</v>
      </c>
      <c r="D18" s="155"/>
      <c r="E18" s="192">
        <v>0</v>
      </c>
      <c r="F18" s="192">
        <v>0</v>
      </c>
      <c r="G18" s="192">
        <v>0.1</v>
      </c>
      <c r="H18" s="193">
        <v>0.1</v>
      </c>
      <c r="I18" s="194">
        <v>0.1</v>
      </c>
      <c r="J18" s="194">
        <v>0.1</v>
      </c>
      <c r="K18" s="194">
        <v>0.1</v>
      </c>
      <c r="L18" s="195">
        <v>0.1</v>
      </c>
    </row>
    <row r="19" spans="1:12" ht="14.1" customHeight="1">
      <c r="A19" s="186" t="s">
        <v>12</v>
      </c>
      <c r="B19" s="213">
        <v>0.1</v>
      </c>
      <c r="C19" s="214">
        <v>7.0000000000000007E-2</v>
      </c>
      <c r="D19" s="155"/>
      <c r="E19" s="192">
        <v>0</v>
      </c>
      <c r="F19" s="192">
        <v>0</v>
      </c>
      <c r="G19" s="192">
        <v>0.1</v>
      </c>
      <c r="H19" s="193">
        <v>0.1</v>
      </c>
      <c r="I19" s="194">
        <v>0.1</v>
      </c>
      <c r="J19" s="194">
        <v>0.1</v>
      </c>
      <c r="K19" s="194">
        <v>0.1</v>
      </c>
      <c r="L19" s="195">
        <v>0.1</v>
      </c>
    </row>
    <row r="20" spans="1:12" ht="14.1" customHeight="1">
      <c r="A20" s="186" t="s">
        <v>11</v>
      </c>
      <c r="B20" s="191">
        <v>0</v>
      </c>
      <c r="C20" s="191">
        <v>0</v>
      </c>
      <c r="D20" s="155"/>
      <c r="E20" s="192">
        <v>0</v>
      </c>
      <c r="F20" s="192">
        <v>0</v>
      </c>
      <c r="G20" s="192">
        <v>0</v>
      </c>
      <c r="H20" s="193">
        <v>0</v>
      </c>
      <c r="I20" s="194">
        <v>0</v>
      </c>
      <c r="J20" s="194">
        <v>0</v>
      </c>
      <c r="K20" s="194">
        <v>0</v>
      </c>
      <c r="L20" s="195">
        <v>0</v>
      </c>
    </row>
    <row r="21" spans="1:12" ht="14.1" customHeight="1">
      <c r="A21" s="186" t="s">
        <v>155</v>
      </c>
      <c r="B21" s="191">
        <v>0.01</v>
      </c>
      <c r="C21" s="191">
        <v>0.01</v>
      </c>
      <c r="D21" s="155"/>
      <c r="E21" s="192">
        <v>0</v>
      </c>
      <c r="F21" s="192">
        <v>0.01</v>
      </c>
      <c r="G21" s="192">
        <v>0.01</v>
      </c>
      <c r="H21" s="193">
        <v>0.01</v>
      </c>
      <c r="I21" s="194">
        <v>0.01</v>
      </c>
      <c r="J21" s="194">
        <v>0.01</v>
      </c>
      <c r="K21" s="194">
        <v>0.01</v>
      </c>
      <c r="L21" s="195">
        <v>0.01</v>
      </c>
    </row>
    <row r="22" spans="1:12" ht="24" customHeight="1">
      <c r="A22" s="215" t="s">
        <v>34</v>
      </c>
      <c r="B22" s="216">
        <v>0</v>
      </c>
      <c r="C22" s="216">
        <v>0</v>
      </c>
      <c r="D22" s="155"/>
      <c r="E22" s="200">
        <v>0</v>
      </c>
      <c r="F22" s="200">
        <v>0</v>
      </c>
      <c r="G22" s="200">
        <v>0</v>
      </c>
      <c r="H22" s="201">
        <v>0</v>
      </c>
      <c r="I22" s="202">
        <v>0</v>
      </c>
      <c r="J22" s="202">
        <v>0</v>
      </c>
      <c r="K22" s="202">
        <v>0</v>
      </c>
      <c r="L22" s="203">
        <v>0</v>
      </c>
    </row>
    <row r="23" spans="1:12" ht="15" customHeight="1">
      <c r="A23" s="184" t="s">
        <v>156</v>
      </c>
      <c r="B23" s="204">
        <f>SUM(B18:B22)</f>
        <v>0.21000000000000002</v>
      </c>
      <c r="C23" s="217">
        <f t="shared" ref="C23:L23" si="1">SUM(C18:C22)</f>
        <v>0.18000000000000002</v>
      </c>
      <c r="D23" s="204"/>
      <c r="E23" s="205">
        <f t="shared" si="1"/>
        <v>0</v>
      </c>
      <c r="F23" s="205">
        <f t="shared" si="1"/>
        <v>0.01</v>
      </c>
      <c r="G23" s="205">
        <f t="shared" si="1"/>
        <v>0.21000000000000002</v>
      </c>
      <c r="H23" s="206">
        <f t="shared" si="1"/>
        <v>0.21000000000000002</v>
      </c>
      <c r="I23" s="207">
        <f t="shared" si="1"/>
        <v>0.21000000000000002</v>
      </c>
      <c r="J23" s="207">
        <f t="shared" si="1"/>
        <v>0.21000000000000002</v>
      </c>
      <c r="K23" s="207">
        <f t="shared" si="1"/>
        <v>0.21000000000000002</v>
      </c>
      <c r="L23" s="175">
        <f t="shared" si="1"/>
        <v>0.21000000000000002</v>
      </c>
    </row>
    <row r="24" spans="1:12" ht="15" customHeight="1">
      <c r="A24" s="184" t="s">
        <v>35</v>
      </c>
      <c r="B24" s="185"/>
      <c r="C24" s="185"/>
      <c r="D24" s="155"/>
      <c r="E24" s="208"/>
      <c r="F24" s="208"/>
      <c r="G24" s="208"/>
      <c r="H24" s="218"/>
      <c r="I24" s="210"/>
      <c r="J24" s="212"/>
      <c r="K24" s="212"/>
      <c r="L24" s="219"/>
    </row>
    <row r="25" spans="1:12" ht="14.1" customHeight="1">
      <c r="A25" s="186" t="s">
        <v>124</v>
      </c>
      <c r="B25" s="191">
        <v>4.5</v>
      </c>
      <c r="C25" s="191">
        <v>4.5</v>
      </c>
      <c r="D25" s="155"/>
      <c r="E25" s="192">
        <v>0</v>
      </c>
      <c r="F25" s="192">
        <v>4.5</v>
      </c>
      <c r="G25" s="192">
        <v>4.5</v>
      </c>
      <c r="H25" s="193">
        <v>4.5</v>
      </c>
      <c r="I25" s="194">
        <v>4.5</v>
      </c>
      <c r="J25" s="194">
        <v>4.5</v>
      </c>
      <c r="K25" s="194">
        <v>4.5</v>
      </c>
      <c r="L25" s="195">
        <v>4.5</v>
      </c>
    </row>
    <row r="26" spans="1:12" ht="14.1" customHeight="1">
      <c r="A26" s="186" t="s">
        <v>125</v>
      </c>
      <c r="B26" s="191">
        <v>1.0917000000000001</v>
      </c>
      <c r="C26" s="191">
        <v>1.0917000000000001</v>
      </c>
      <c r="D26" s="155"/>
      <c r="E26" s="192">
        <v>0</v>
      </c>
      <c r="F26" s="192">
        <v>1.0900000000000001</v>
      </c>
      <c r="G26" s="192">
        <v>1.0917000000000001</v>
      </c>
      <c r="H26" s="193">
        <v>1.0917000000000001</v>
      </c>
      <c r="I26" s="194">
        <v>1.0917000000000001</v>
      </c>
      <c r="J26" s="194">
        <v>1.0917000000000001</v>
      </c>
      <c r="K26" s="194">
        <v>1.0917000000000001</v>
      </c>
      <c r="L26" s="195">
        <v>1.0917000000000001</v>
      </c>
    </row>
    <row r="27" spans="1:12" ht="14.1" customHeight="1">
      <c r="A27" s="186" t="s">
        <v>157</v>
      </c>
      <c r="B27" s="213">
        <v>1</v>
      </c>
      <c r="C27" s="213">
        <v>1</v>
      </c>
      <c r="D27" s="155"/>
      <c r="E27" s="192">
        <v>0</v>
      </c>
      <c r="F27" s="192">
        <v>0</v>
      </c>
      <c r="G27" s="192">
        <v>1</v>
      </c>
      <c r="H27" s="193">
        <v>0</v>
      </c>
      <c r="I27" s="194">
        <v>1</v>
      </c>
      <c r="J27" s="194">
        <v>0</v>
      </c>
      <c r="K27" s="194">
        <v>0</v>
      </c>
      <c r="L27" s="195">
        <v>0</v>
      </c>
    </row>
    <row r="28" spans="1:12" ht="14.1" customHeight="1">
      <c r="A28" s="197" t="s">
        <v>107</v>
      </c>
      <c r="B28" s="198">
        <f>0.2426*B27</f>
        <v>0.24260000000000001</v>
      </c>
      <c r="C28" s="198">
        <f>0.2426*C27</f>
        <v>0.24260000000000001</v>
      </c>
      <c r="D28" s="155"/>
      <c r="E28" s="200">
        <v>0</v>
      </c>
      <c r="F28" s="200">
        <v>0</v>
      </c>
      <c r="G28" s="200">
        <f>0.2426*G27</f>
        <v>0.24260000000000001</v>
      </c>
      <c r="H28" s="201">
        <v>0</v>
      </c>
      <c r="I28" s="202">
        <f>0.2426*I27</f>
        <v>0.24260000000000001</v>
      </c>
      <c r="J28" s="202">
        <v>0</v>
      </c>
      <c r="K28" s="202">
        <v>0</v>
      </c>
      <c r="L28" s="203">
        <v>0</v>
      </c>
    </row>
    <row r="29" spans="1:12" ht="15" customHeight="1">
      <c r="A29" s="184" t="s">
        <v>158</v>
      </c>
      <c r="B29" s="204">
        <f>SUM(B25:B28)</f>
        <v>6.8343000000000007</v>
      </c>
      <c r="C29" s="204">
        <f t="shared" ref="C29:L29" si="2">SUM(C25:C28)</f>
        <v>6.8343000000000007</v>
      </c>
      <c r="D29" s="204"/>
      <c r="E29" s="205">
        <f t="shared" si="2"/>
        <v>0</v>
      </c>
      <c r="F29" s="205">
        <f t="shared" si="2"/>
        <v>5.59</v>
      </c>
      <c r="G29" s="205">
        <f t="shared" si="2"/>
        <v>6.8343000000000007</v>
      </c>
      <c r="H29" s="206">
        <f t="shared" si="2"/>
        <v>5.5917000000000003</v>
      </c>
      <c r="I29" s="207">
        <f t="shared" si="2"/>
        <v>6.8343000000000007</v>
      </c>
      <c r="J29" s="207">
        <f t="shared" si="2"/>
        <v>5.5917000000000003</v>
      </c>
      <c r="K29" s="207">
        <f t="shared" si="2"/>
        <v>5.5917000000000003</v>
      </c>
      <c r="L29" s="175">
        <f t="shared" si="2"/>
        <v>5.5917000000000003</v>
      </c>
    </row>
    <row r="30" spans="1:12" ht="24" customHeight="1">
      <c r="A30" s="220" t="s">
        <v>159</v>
      </c>
      <c r="B30" s="204">
        <f>+B23+B29</f>
        <v>7.0443000000000007</v>
      </c>
      <c r="C30" s="217">
        <f>+C23+C29</f>
        <v>7.0143000000000004</v>
      </c>
      <c r="D30" s="155"/>
      <c r="E30" s="205">
        <f t="shared" ref="E30:L30" si="3">+E23+E29</f>
        <v>0</v>
      </c>
      <c r="F30" s="205">
        <f t="shared" si="3"/>
        <v>5.6</v>
      </c>
      <c r="G30" s="205">
        <f t="shared" si="3"/>
        <v>7.0443000000000007</v>
      </c>
      <c r="H30" s="206">
        <f t="shared" si="3"/>
        <v>5.8017000000000003</v>
      </c>
      <c r="I30" s="207">
        <f t="shared" si="3"/>
        <v>7.0443000000000007</v>
      </c>
      <c r="J30" s="207">
        <f t="shared" si="3"/>
        <v>5.8017000000000003</v>
      </c>
      <c r="K30" s="207">
        <f t="shared" si="3"/>
        <v>5.8017000000000003</v>
      </c>
      <c r="L30" s="175">
        <f t="shared" si="3"/>
        <v>5.8017000000000003</v>
      </c>
    </row>
    <row r="31" spans="1:12" ht="6" customHeight="1">
      <c r="A31" s="186"/>
      <c r="B31" s="185"/>
      <c r="C31" s="185"/>
      <c r="D31" s="155"/>
      <c r="E31" s="208"/>
      <c r="F31" s="208"/>
      <c r="G31" s="208"/>
      <c r="H31" s="221"/>
      <c r="I31" s="210"/>
      <c r="J31" s="210"/>
      <c r="K31" s="210"/>
      <c r="L31" s="222"/>
    </row>
    <row r="32" spans="1:12">
      <c r="A32" s="184" t="s">
        <v>160</v>
      </c>
      <c r="B32" s="204">
        <f>B16+B23+B29</f>
        <v>38.464300000000001</v>
      </c>
      <c r="C32" s="217">
        <f>C16+C23+C29</f>
        <v>38.4343</v>
      </c>
      <c r="D32" s="155"/>
      <c r="E32" s="205">
        <f t="shared" ref="E32:L32" si="4">+E16+E23+E29</f>
        <v>0</v>
      </c>
      <c r="F32" s="205">
        <f t="shared" si="4"/>
        <v>15.81</v>
      </c>
      <c r="G32" s="205">
        <f t="shared" si="4"/>
        <v>38.464300000000001</v>
      </c>
      <c r="H32" s="206">
        <f t="shared" si="4"/>
        <v>21.291700000000002</v>
      </c>
      <c r="I32" s="207">
        <f t="shared" si="4"/>
        <v>38.464300000000001</v>
      </c>
      <c r="J32" s="207">
        <f t="shared" si="4"/>
        <v>21.291700000000002</v>
      </c>
      <c r="K32" s="207">
        <f t="shared" si="4"/>
        <v>16.011700000000001</v>
      </c>
      <c r="L32" s="175">
        <f t="shared" si="4"/>
        <v>31.261700000000001</v>
      </c>
    </row>
    <row r="33" spans="1:12" ht="6" customHeight="1">
      <c r="A33" s="122"/>
      <c r="B33" s="155"/>
      <c r="C33" s="156"/>
      <c r="D33" s="156"/>
      <c r="E33" s="156"/>
      <c r="F33" s="156"/>
      <c r="G33" s="156"/>
      <c r="H33" s="156"/>
      <c r="I33" s="157"/>
      <c r="J33" s="157"/>
      <c r="K33" s="157"/>
      <c r="L33" s="156"/>
    </row>
    <row r="34" spans="1:12" ht="15">
      <c r="A34" s="164" t="s">
        <v>161</v>
      </c>
      <c r="B34" s="155"/>
      <c r="C34" s="156"/>
      <c r="D34" s="156"/>
      <c r="E34" s="156"/>
      <c r="F34" s="156"/>
      <c r="G34" s="156"/>
      <c r="H34" s="156"/>
      <c r="I34" s="157"/>
      <c r="J34" s="157"/>
      <c r="K34" s="157"/>
      <c r="L34" s="156"/>
    </row>
  </sheetData>
  <pageMargins left="0.59055118110236227" right="0.59055118110236227" top="0.59055118110236227" bottom="0.59055118110236227" header="0.31496062992125984" footer="0.31496062992125984"/>
  <pageSetup paperSize="9" orientation="landscape" r:id="rId1"/>
  <headerFooter>
    <oddHeader>&amp;R&amp;"-,Normal"&amp;A</oddHeader>
    <oddFooter>&amp;L&amp;"-,Normal"&amp;8&amp;F/Siv Stjernborg&amp;C&amp;"-,Normal"&amp;P (&amp;N)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74"/>
  <sheetViews>
    <sheetView view="pageLayout" zoomScaleNormal="130" workbookViewId="0">
      <selection activeCell="A6" sqref="A6"/>
    </sheetView>
  </sheetViews>
  <sheetFormatPr defaultColWidth="9.140625" defaultRowHeight="15"/>
  <cols>
    <col min="1" max="1" width="38.7109375" style="231" customWidth="1"/>
    <col min="2" max="3" width="14.5703125" style="231" customWidth="1"/>
    <col min="4" max="4" width="2.7109375" style="231" customWidth="1"/>
    <col min="5" max="5" width="14.7109375" style="231" customWidth="1"/>
    <col min="6" max="6" width="11.7109375" style="231" customWidth="1"/>
    <col min="7" max="7" width="2.7109375" style="231" customWidth="1"/>
    <col min="8" max="8" width="15.7109375" style="231" customWidth="1"/>
    <col min="9" max="9" width="9.140625" style="231" customWidth="1"/>
    <col min="10" max="10" width="15.7109375" style="231" customWidth="1"/>
    <col min="11" max="16384" width="9.140625" style="231"/>
  </cols>
  <sheetData>
    <row r="1" spans="1:10">
      <c r="A1" s="226" t="s">
        <v>164</v>
      </c>
      <c r="B1" s="227"/>
      <c r="C1" s="228"/>
      <c r="D1" s="228"/>
      <c r="E1" s="228"/>
      <c r="F1" s="228"/>
      <c r="G1" s="228"/>
      <c r="H1" s="229"/>
      <c r="I1" s="229"/>
      <c r="J1" s="230"/>
    </row>
    <row r="2" spans="1:10" ht="3.95" customHeight="1">
      <c r="A2" s="226"/>
      <c r="B2" s="227"/>
      <c r="C2" s="228"/>
      <c r="D2" s="228"/>
      <c r="E2" s="228"/>
      <c r="F2" s="228"/>
      <c r="G2" s="228"/>
      <c r="H2" s="229"/>
      <c r="I2" s="229"/>
      <c r="J2" s="230"/>
    </row>
    <row r="3" spans="1:10">
      <c r="A3" s="232" t="s">
        <v>165</v>
      </c>
      <c r="B3" s="227"/>
      <c r="C3" s="228"/>
      <c r="D3" s="228"/>
      <c r="E3" s="228"/>
      <c r="F3" s="228"/>
      <c r="G3" s="228"/>
      <c r="H3" s="229"/>
      <c r="I3" s="229"/>
      <c r="J3" s="230"/>
    </row>
    <row r="4" spans="1:10" ht="3.95" customHeight="1">
      <c r="A4" s="233"/>
      <c r="B4" s="227"/>
      <c r="C4" s="228"/>
      <c r="D4" s="228"/>
      <c r="E4" s="234"/>
      <c r="F4" s="235"/>
      <c r="G4" s="235"/>
      <c r="H4" s="236"/>
      <c r="I4" s="236"/>
      <c r="J4" s="237"/>
    </row>
    <row r="5" spans="1:10" ht="45">
      <c r="A5" s="238" t="s">
        <v>122</v>
      </c>
      <c r="B5" s="239" t="s">
        <v>166</v>
      </c>
      <c r="C5" s="239" t="s">
        <v>167</v>
      </c>
      <c r="D5" s="240"/>
      <c r="E5" s="241" t="s">
        <v>168</v>
      </c>
      <c r="F5" s="242"/>
      <c r="G5" s="243"/>
      <c r="H5" s="244"/>
    </row>
    <row r="6" spans="1:10">
      <c r="A6" s="245"/>
      <c r="B6" s="246">
        <v>42410</v>
      </c>
      <c r="C6" s="246">
        <v>42719</v>
      </c>
      <c r="D6" s="240"/>
      <c r="E6" s="247" t="s">
        <v>145</v>
      </c>
      <c r="F6" s="248"/>
      <c r="G6" s="243"/>
      <c r="H6" s="249"/>
    </row>
    <row r="7" spans="1:10">
      <c r="A7" s="245"/>
      <c r="B7" s="250" t="s">
        <v>69</v>
      </c>
      <c r="C7" s="250" t="s">
        <v>69</v>
      </c>
      <c r="D7" s="251"/>
      <c r="E7" s="252" t="s">
        <v>169</v>
      </c>
      <c r="F7" s="253"/>
      <c r="G7" s="254"/>
      <c r="H7" s="255"/>
    </row>
    <row r="8" spans="1:10">
      <c r="A8" s="256" t="s">
        <v>32</v>
      </c>
      <c r="B8" s="257"/>
      <c r="C8" s="257"/>
      <c r="D8" s="237"/>
      <c r="E8" s="258"/>
      <c r="F8" s="259"/>
      <c r="G8" s="259"/>
      <c r="H8" s="260"/>
    </row>
    <row r="9" spans="1:10">
      <c r="A9" s="257" t="s">
        <v>1</v>
      </c>
      <c r="B9" s="261">
        <v>10.210000000000001</v>
      </c>
      <c r="C9" s="261">
        <v>10.210000000000001</v>
      </c>
      <c r="D9" s="240"/>
      <c r="E9" s="262">
        <v>10.210000000000001</v>
      </c>
      <c r="F9" s="243"/>
      <c r="G9" s="243"/>
      <c r="H9" s="243"/>
    </row>
    <row r="10" spans="1:10">
      <c r="A10" s="257" t="s">
        <v>2</v>
      </c>
      <c r="B10" s="263">
        <v>1.17</v>
      </c>
      <c r="C10" s="263">
        <v>0.7</v>
      </c>
      <c r="D10" s="240"/>
      <c r="E10" s="262">
        <v>0</v>
      </c>
      <c r="F10" s="243"/>
      <c r="G10" s="243"/>
      <c r="H10" s="243"/>
    </row>
    <row r="11" spans="1:10">
      <c r="A11" s="257" t="s">
        <v>3</v>
      </c>
      <c r="B11" s="263">
        <v>4.8499999999999996</v>
      </c>
      <c r="C11" s="263">
        <v>4.3499999999999996</v>
      </c>
      <c r="D11" s="240"/>
      <c r="E11" s="262">
        <v>0</v>
      </c>
      <c r="F11" s="243"/>
      <c r="G11" s="243"/>
      <c r="H11" s="243"/>
    </row>
    <row r="12" spans="1:10">
      <c r="A12" s="257" t="s">
        <v>4</v>
      </c>
      <c r="B12" s="263">
        <v>0.3</v>
      </c>
      <c r="C12" s="263">
        <v>0.2</v>
      </c>
      <c r="D12" s="240"/>
      <c r="E12" s="262">
        <v>0</v>
      </c>
      <c r="F12" s="243"/>
      <c r="G12" s="243"/>
      <c r="H12" s="243"/>
    </row>
    <row r="13" spans="1:10">
      <c r="A13" s="257" t="s">
        <v>5</v>
      </c>
      <c r="B13" s="261">
        <v>2.6</v>
      </c>
      <c r="C13" s="261">
        <v>2.6</v>
      </c>
      <c r="D13" s="240"/>
      <c r="E13" s="262">
        <v>0</v>
      </c>
      <c r="F13" s="243"/>
      <c r="G13" s="243"/>
      <c r="H13" s="243"/>
    </row>
    <row r="14" spans="1:10">
      <c r="A14" s="257" t="s">
        <v>6</v>
      </c>
      <c r="B14" s="261">
        <v>2.64</v>
      </c>
      <c r="C14" s="261">
        <v>2.64</v>
      </c>
      <c r="D14" s="240"/>
      <c r="E14" s="262">
        <v>0</v>
      </c>
      <c r="F14" s="243"/>
      <c r="G14" s="243"/>
      <c r="H14" s="243"/>
    </row>
    <row r="15" spans="1:10">
      <c r="A15" s="264" t="s">
        <v>7</v>
      </c>
      <c r="B15" s="265">
        <v>9.65</v>
      </c>
      <c r="C15" s="265">
        <v>10.72</v>
      </c>
      <c r="D15" s="266"/>
      <c r="E15" s="267">
        <v>0</v>
      </c>
      <c r="F15" s="243"/>
      <c r="G15" s="243"/>
      <c r="H15" s="243"/>
    </row>
    <row r="16" spans="1:10">
      <c r="A16" s="256" t="s">
        <v>153</v>
      </c>
      <c r="B16" s="268">
        <f t="shared" ref="B16:C16" si="0">SUM(B9:B15)</f>
        <v>31.42</v>
      </c>
      <c r="C16" s="268">
        <f t="shared" si="0"/>
        <v>31.42</v>
      </c>
      <c r="D16" s="269"/>
      <c r="E16" s="270">
        <f>SUM(E9:E15)</f>
        <v>10.210000000000001</v>
      </c>
      <c r="F16" s="249"/>
      <c r="G16" s="249"/>
      <c r="H16" s="249"/>
    </row>
    <row r="17" spans="1:8" ht="3.95" customHeight="1">
      <c r="D17" s="271"/>
      <c r="F17" s="272"/>
      <c r="G17" s="273"/>
      <c r="H17" s="272"/>
    </row>
    <row r="18" spans="1:8">
      <c r="A18" s="256" t="s">
        <v>170</v>
      </c>
      <c r="B18" s="274"/>
      <c r="C18" s="274"/>
      <c r="D18" s="271"/>
      <c r="E18" s="275">
        <v>6.15</v>
      </c>
      <c r="F18" s="276"/>
      <c r="G18" s="273"/>
      <c r="H18" s="273"/>
    </row>
    <row r="19" spans="1:8" ht="3.95" customHeight="1">
      <c r="D19" s="271"/>
      <c r="F19" s="272"/>
      <c r="G19" s="273"/>
      <c r="H19" s="272"/>
    </row>
    <row r="20" spans="1:8">
      <c r="A20" s="256" t="s">
        <v>33</v>
      </c>
      <c r="B20" s="274"/>
      <c r="C20" s="274"/>
      <c r="D20" s="277"/>
      <c r="E20" s="278"/>
      <c r="F20" s="273"/>
      <c r="G20" s="279"/>
      <c r="H20" s="243"/>
    </row>
    <row r="21" spans="1:8">
      <c r="A21" s="257" t="s">
        <v>171</v>
      </c>
      <c r="B21" s="261">
        <v>0</v>
      </c>
      <c r="C21" s="261">
        <v>0</v>
      </c>
      <c r="D21" s="240"/>
      <c r="E21" s="262">
        <v>0</v>
      </c>
      <c r="F21" s="280" t="s">
        <v>172</v>
      </c>
      <c r="G21" s="243"/>
      <c r="H21" s="243"/>
    </row>
    <row r="22" spans="1:8">
      <c r="A22" s="257" t="s">
        <v>12</v>
      </c>
      <c r="B22" s="240">
        <v>7.0000000000000007E-2</v>
      </c>
      <c r="C22" s="240">
        <v>7.0000000000000007E-2</v>
      </c>
      <c r="D22" s="240"/>
      <c r="E22" s="262">
        <v>0</v>
      </c>
      <c r="F22" s="243"/>
      <c r="G22" s="243"/>
      <c r="H22" s="243"/>
    </row>
    <row r="23" spans="1:8">
      <c r="A23" s="257" t="s">
        <v>11</v>
      </c>
      <c r="B23" s="261">
        <v>0</v>
      </c>
      <c r="C23" s="261">
        <v>0</v>
      </c>
      <c r="D23" s="240"/>
      <c r="E23" s="262">
        <v>0</v>
      </c>
      <c r="F23" s="243"/>
      <c r="G23" s="243"/>
      <c r="H23" s="243"/>
    </row>
    <row r="24" spans="1:8">
      <c r="A24" s="257" t="s">
        <v>155</v>
      </c>
      <c r="B24" s="261">
        <v>0.01</v>
      </c>
      <c r="C24" s="261">
        <v>0.01</v>
      </c>
      <c r="D24" s="240"/>
      <c r="E24" s="262">
        <v>0.01</v>
      </c>
      <c r="F24" s="243"/>
      <c r="G24" s="243"/>
      <c r="H24" s="243"/>
    </row>
    <row r="25" spans="1:8">
      <c r="A25" s="281" t="s">
        <v>34</v>
      </c>
      <c r="B25" s="266">
        <v>0</v>
      </c>
      <c r="C25" s="266">
        <v>0</v>
      </c>
      <c r="D25" s="266"/>
      <c r="E25" s="267">
        <v>0</v>
      </c>
      <c r="F25" s="243"/>
      <c r="G25" s="243"/>
      <c r="H25" s="243"/>
    </row>
    <row r="26" spans="1:8">
      <c r="A26" s="256" t="s">
        <v>156</v>
      </c>
      <c r="B26" s="268">
        <f t="shared" ref="B26:C26" si="1">SUM(B21:B25)</f>
        <v>0.08</v>
      </c>
      <c r="C26" s="268">
        <f t="shared" si="1"/>
        <v>0.08</v>
      </c>
      <c r="D26" s="269"/>
      <c r="E26" s="270">
        <f t="shared" ref="E26" si="2">SUM(E21:E25)</f>
        <v>0.01</v>
      </c>
      <c r="F26" s="249"/>
      <c r="G26" s="249"/>
      <c r="H26" s="249"/>
    </row>
    <row r="27" spans="1:8" ht="3.95" customHeight="1">
      <c r="A27" s="256"/>
      <c r="B27" s="282"/>
      <c r="C27" s="282"/>
      <c r="D27" s="269"/>
      <c r="E27" s="270"/>
      <c r="F27" s="249"/>
      <c r="G27" s="249"/>
      <c r="H27" s="249"/>
    </row>
    <row r="28" spans="1:8">
      <c r="A28" s="256" t="s">
        <v>35</v>
      </c>
      <c r="B28" s="274"/>
      <c r="C28" s="274"/>
      <c r="D28" s="283"/>
      <c r="E28" s="278"/>
      <c r="F28" s="273"/>
      <c r="G28" s="284"/>
      <c r="H28" s="284"/>
    </row>
    <row r="29" spans="1:8">
      <c r="A29" s="257" t="s">
        <v>124</v>
      </c>
      <c r="B29" s="261">
        <v>4.5</v>
      </c>
      <c r="C29" s="261">
        <v>4.5</v>
      </c>
      <c r="D29" s="240"/>
      <c r="E29" s="262">
        <v>4.5</v>
      </c>
      <c r="F29" s="243"/>
      <c r="G29" s="243"/>
      <c r="H29" s="243"/>
    </row>
    <row r="30" spans="1:8">
      <c r="A30" s="257" t="s">
        <v>125</v>
      </c>
      <c r="B30" s="261">
        <v>1.0917000000000001</v>
      </c>
      <c r="C30" s="261">
        <v>1.0917000000000001</v>
      </c>
      <c r="D30" s="240"/>
      <c r="E30" s="262">
        <v>1.0900000000000001</v>
      </c>
      <c r="F30" s="243"/>
      <c r="G30" s="243"/>
      <c r="H30" s="243"/>
    </row>
    <row r="31" spans="1:8">
      <c r="A31" s="257" t="s">
        <v>157</v>
      </c>
      <c r="B31" s="240">
        <v>1</v>
      </c>
      <c r="C31" s="240">
        <v>1</v>
      </c>
      <c r="D31" s="240"/>
      <c r="E31" s="262">
        <v>0</v>
      </c>
      <c r="F31" s="243"/>
      <c r="G31" s="243"/>
      <c r="H31" s="243"/>
    </row>
    <row r="32" spans="1:8">
      <c r="A32" s="264" t="s">
        <v>107</v>
      </c>
      <c r="B32" s="285">
        <f>0.2426*B31</f>
        <v>0.24260000000000001</v>
      </c>
      <c r="C32" s="285">
        <f>0.2426*C31</f>
        <v>0.24260000000000001</v>
      </c>
      <c r="D32" s="266"/>
      <c r="E32" s="267">
        <v>0</v>
      </c>
      <c r="F32" s="243"/>
      <c r="G32" s="243"/>
      <c r="H32" s="243"/>
    </row>
    <row r="33" spans="1:8">
      <c r="A33" s="256" t="s">
        <v>158</v>
      </c>
      <c r="B33" s="268">
        <f t="shared" ref="B33" si="3">SUM(B29:B32)</f>
        <v>6.8343000000000007</v>
      </c>
      <c r="C33" s="268">
        <f t="shared" ref="C33" si="4">SUM(C29:C32)</f>
        <v>6.8343000000000007</v>
      </c>
      <c r="D33" s="269"/>
      <c r="E33" s="270">
        <f t="shared" ref="E33" si="5">SUM(E29:E32)</f>
        <v>5.59</v>
      </c>
      <c r="F33" s="249"/>
      <c r="G33" s="249"/>
      <c r="H33" s="249"/>
    </row>
    <row r="34" spans="1:8" ht="3.95" customHeight="1">
      <c r="A34" s="256"/>
      <c r="B34" s="268"/>
      <c r="C34" s="268"/>
      <c r="D34" s="269"/>
      <c r="E34" s="270"/>
      <c r="F34" s="249"/>
      <c r="G34" s="249"/>
      <c r="H34" s="249"/>
    </row>
    <row r="35" spans="1:8">
      <c r="A35" s="286" t="s">
        <v>159</v>
      </c>
      <c r="B35" s="268">
        <f>+B26+B33</f>
        <v>6.9143000000000008</v>
      </c>
      <c r="C35" s="268">
        <f>+C26+C33</f>
        <v>6.9143000000000008</v>
      </c>
      <c r="D35" s="269"/>
      <c r="E35" s="270">
        <f t="shared" ref="E35" si="6">+E26+E33</f>
        <v>5.6</v>
      </c>
      <c r="F35" s="249"/>
      <c r="G35" s="249"/>
      <c r="H35" s="249"/>
    </row>
    <row r="36" spans="1:8" ht="3.95" customHeight="1">
      <c r="A36" s="286"/>
      <c r="B36" s="268"/>
      <c r="C36" s="268"/>
      <c r="D36" s="269"/>
      <c r="E36" s="268"/>
      <c r="F36" s="249"/>
      <c r="G36" s="249"/>
      <c r="H36" s="249"/>
    </row>
    <row r="37" spans="1:8">
      <c r="A37" s="256" t="s">
        <v>160</v>
      </c>
      <c r="B37" s="268">
        <f>B16+B26+B33</f>
        <v>38.334299999999999</v>
      </c>
      <c r="C37" s="268">
        <f>C16+C26+C33</f>
        <v>38.334299999999999</v>
      </c>
      <c r="D37" s="269"/>
      <c r="E37" s="270">
        <f>+E16+E26+E33+E18</f>
        <v>21.96</v>
      </c>
      <c r="F37" s="249"/>
      <c r="G37" s="249"/>
      <c r="H37" s="249"/>
    </row>
    <row r="38" spans="1:8">
      <c r="A38" s="287" t="s">
        <v>173</v>
      </c>
    </row>
    <row r="39" spans="1:8">
      <c r="A39" s="231" t="s">
        <v>174</v>
      </c>
    </row>
    <row r="40" spans="1:8" ht="6" customHeight="1"/>
    <row r="41" spans="1:8">
      <c r="A41" s="287" t="s">
        <v>175</v>
      </c>
      <c r="B41" s="288" t="s">
        <v>176</v>
      </c>
      <c r="C41" s="289">
        <v>45000</v>
      </c>
      <c r="D41" s="288"/>
      <c r="E41" s="289">
        <v>55000</v>
      </c>
    </row>
    <row r="42" spans="1:8">
      <c r="A42" s="256" t="s">
        <v>32</v>
      </c>
    </row>
    <row r="43" spans="1:8">
      <c r="A43" s="257" t="s">
        <v>1</v>
      </c>
      <c r="B43" s="261">
        <v>10.210000000000001</v>
      </c>
      <c r="C43" s="261">
        <v>10.210000000000001</v>
      </c>
      <c r="D43" s="261"/>
      <c r="E43" s="261">
        <v>10.210000000000001</v>
      </c>
    </row>
    <row r="44" spans="1:8">
      <c r="A44" s="257" t="s">
        <v>2</v>
      </c>
      <c r="B44" s="261">
        <v>0.7</v>
      </c>
      <c r="C44" s="261">
        <v>0.7</v>
      </c>
      <c r="D44" s="261"/>
      <c r="E44" s="261">
        <v>0.7</v>
      </c>
    </row>
    <row r="45" spans="1:8">
      <c r="A45" s="257" t="s">
        <v>3</v>
      </c>
      <c r="B45" s="261">
        <v>4.3499999999999996</v>
      </c>
      <c r="C45" s="261">
        <v>4.3499999999999996</v>
      </c>
      <c r="D45" s="263"/>
      <c r="E45" s="261">
        <v>4.3499999999999996</v>
      </c>
    </row>
    <row r="46" spans="1:8">
      <c r="A46" s="257" t="s">
        <v>4</v>
      </c>
      <c r="B46" s="261">
        <v>0.2</v>
      </c>
      <c r="C46" s="261">
        <v>0.2</v>
      </c>
      <c r="D46" s="261"/>
      <c r="E46" s="261">
        <v>0.2</v>
      </c>
    </row>
    <row r="47" spans="1:8">
      <c r="A47" s="257" t="s">
        <v>5</v>
      </c>
      <c r="B47" s="261">
        <v>2.6</v>
      </c>
      <c r="C47" s="261">
        <v>2.6</v>
      </c>
      <c r="D47" s="261"/>
      <c r="E47" s="261">
        <v>2.6</v>
      </c>
    </row>
    <row r="48" spans="1:8">
      <c r="A48" s="257" t="s">
        <v>6</v>
      </c>
      <c r="B48" s="261">
        <v>2.64</v>
      </c>
      <c r="C48" s="261">
        <v>2.64</v>
      </c>
      <c r="D48" s="263"/>
      <c r="E48" s="261">
        <v>2.64</v>
      </c>
    </row>
    <row r="49" spans="1:5">
      <c r="A49" s="264" t="s">
        <v>7</v>
      </c>
      <c r="B49" s="285">
        <v>10.72</v>
      </c>
      <c r="C49" s="285">
        <v>10.72</v>
      </c>
      <c r="D49" s="265"/>
      <c r="E49" s="285">
        <v>10.72</v>
      </c>
    </row>
    <row r="50" spans="1:5">
      <c r="A50" s="256" t="s">
        <v>153</v>
      </c>
      <c r="B50" s="268">
        <f>SUM(B43:B49)</f>
        <v>31.42</v>
      </c>
      <c r="C50" s="268">
        <f t="shared" ref="C50" si="7">SUM(C43:C49)</f>
        <v>31.42</v>
      </c>
      <c r="D50" s="268"/>
      <c r="E50" s="268">
        <f>SUM(E43:E49)</f>
        <v>31.42</v>
      </c>
    </row>
    <row r="51" spans="1:5">
      <c r="A51" s="256" t="s">
        <v>33</v>
      </c>
      <c r="B51" s="240"/>
      <c r="C51" s="240"/>
      <c r="D51" s="240"/>
      <c r="E51" s="240"/>
    </row>
    <row r="52" spans="1:5">
      <c r="A52" s="257" t="s">
        <v>171</v>
      </c>
      <c r="B52" s="240">
        <v>0</v>
      </c>
      <c r="C52" s="240">
        <v>0</v>
      </c>
      <c r="D52" s="240"/>
      <c r="E52" s="240">
        <v>0</v>
      </c>
    </row>
    <row r="53" spans="1:5">
      <c r="A53" s="257" t="s">
        <v>12</v>
      </c>
      <c r="B53" s="240">
        <v>7.0000000000000007E-2</v>
      </c>
      <c r="C53" s="240">
        <v>7.0000000000000007E-2</v>
      </c>
      <c r="D53" s="240"/>
      <c r="E53" s="240">
        <v>7.0000000000000007E-2</v>
      </c>
    </row>
    <row r="54" spans="1:5">
      <c r="A54" s="257" t="s">
        <v>11</v>
      </c>
      <c r="B54" s="240">
        <v>0</v>
      </c>
      <c r="C54" s="240">
        <v>0</v>
      </c>
      <c r="D54" s="240"/>
      <c r="E54" s="240">
        <v>0</v>
      </c>
    </row>
    <row r="55" spans="1:5">
      <c r="A55" s="257" t="s">
        <v>155</v>
      </c>
      <c r="B55" s="240">
        <v>0.01</v>
      </c>
      <c r="C55" s="240">
        <v>0.01</v>
      </c>
      <c r="D55" s="240"/>
      <c r="E55" s="240">
        <v>0.01</v>
      </c>
    </row>
    <row r="56" spans="1:5">
      <c r="A56" s="281" t="s">
        <v>34</v>
      </c>
      <c r="B56" s="266">
        <v>0</v>
      </c>
      <c r="C56" s="266">
        <v>0</v>
      </c>
      <c r="D56" s="266"/>
      <c r="E56" s="266">
        <v>0</v>
      </c>
    </row>
    <row r="57" spans="1:5">
      <c r="A57" s="256" t="s">
        <v>156</v>
      </c>
      <c r="B57" s="269">
        <f>SUM(B52:B56)</f>
        <v>0.08</v>
      </c>
      <c r="C57" s="269">
        <f t="shared" ref="C57" si="8">SUM(C52:C56)</f>
        <v>0.08</v>
      </c>
      <c r="D57" s="269"/>
      <c r="E57" s="269">
        <f>SUM(E52:E56)</f>
        <v>0.08</v>
      </c>
    </row>
    <row r="58" spans="1:5">
      <c r="A58" s="256" t="s">
        <v>35</v>
      </c>
      <c r="B58" s="283"/>
      <c r="C58" s="283"/>
      <c r="D58" s="283"/>
      <c r="E58" s="283"/>
    </row>
    <row r="59" spans="1:5">
      <c r="A59" s="257" t="s">
        <v>124</v>
      </c>
      <c r="B59" s="240">
        <v>4.5</v>
      </c>
      <c r="C59" s="240">
        <v>4.5</v>
      </c>
      <c r="D59" s="240"/>
      <c r="E59" s="240">
        <v>4.5</v>
      </c>
    </row>
    <row r="60" spans="1:5">
      <c r="A60" s="257" t="s">
        <v>125</v>
      </c>
      <c r="B60" s="240">
        <v>1.0917000000000001</v>
      </c>
      <c r="C60" s="240">
        <v>1.0917000000000001</v>
      </c>
      <c r="D60" s="240"/>
      <c r="E60" s="240">
        <v>1.0917000000000001</v>
      </c>
    </row>
    <row r="61" spans="1:5">
      <c r="A61" s="290" t="s">
        <v>157</v>
      </c>
      <c r="B61" s="291">
        <v>0</v>
      </c>
      <c r="C61" s="291">
        <f>((C41-B71)*0.3/C41)*100</f>
        <v>4.375</v>
      </c>
      <c r="D61" s="291"/>
      <c r="E61" s="291">
        <f>((E41-B71)*0.3/E41)*100</f>
        <v>9.0340909090909101</v>
      </c>
    </row>
    <row r="62" spans="1:5">
      <c r="A62" s="292" t="s">
        <v>107</v>
      </c>
      <c r="B62" s="293">
        <f>0.2426*B61</f>
        <v>0</v>
      </c>
      <c r="C62" s="293">
        <f>0.2426*C61</f>
        <v>1.061375</v>
      </c>
      <c r="D62" s="293"/>
      <c r="E62" s="293">
        <f>0.2426*E61</f>
        <v>2.1916704545454548</v>
      </c>
    </row>
    <row r="63" spans="1:5">
      <c r="A63" s="256" t="s">
        <v>158</v>
      </c>
      <c r="B63" s="269">
        <f>SUM(B59:B62)</f>
        <v>5.5917000000000003</v>
      </c>
      <c r="C63" s="269">
        <f t="shared" ref="C63" si="9">SUM(C59:C62)</f>
        <v>11.028074999999999</v>
      </c>
      <c r="D63" s="269"/>
      <c r="E63" s="269">
        <f>SUM(E59:E62)</f>
        <v>16.817461363636365</v>
      </c>
    </row>
    <row r="64" spans="1:5">
      <c r="A64" s="286" t="s">
        <v>159</v>
      </c>
      <c r="B64" s="269">
        <f>+B57+B63</f>
        <v>5.6717000000000004</v>
      </c>
      <c r="C64" s="269">
        <f t="shared" ref="C64" si="10">+C57+C63</f>
        <v>11.108074999999999</v>
      </c>
      <c r="D64" s="269"/>
      <c r="E64" s="269">
        <f>+E57+E63</f>
        <v>16.897461363636364</v>
      </c>
    </row>
    <row r="65" spans="1:5" ht="6" customHeight="1">
      <c r="A65" s="286"/>
      <c r="B65" s="269"/>
      <c r="C65" s="269"/>
      <c r="D65" s="269"/>
      <c r="E65" s="269"/>
    </row>
    <row r="66" spans="1:5">
      <c r="A66" s="256" t="s">
        <v>160</v>
      </c>
      <c r="B66" s="269">
        <f>+B50+B57+B63</f>
        <v>37.091700000000003</v>
      </c>
      <c r="C66" s="269">
        <f>+C50+C57+C63</f>
        <v>42.528075000000001</v>
      </c>
      <c r="D66" s="269"/>
      <c r="E66" s="269">
        <f>+E50+E57+E63</f>
        <v>48.317461363636369</v>
      </c>
    </row>
    <row r="67" spans="1:5" ht="6" customHeight="1"/>
    <row r="68" spans="1:5">
      <c r="A68" s="294" t="s">
        <v>177</v>
      </c>
      <c r="B68" s="295"/>
    </row>
    <row r="69" spans="1:5">
      <c r="A69" s="295" t="s">
        <v>178</v>
      </c>
      <c r="B69" s="296">
        <v>61500</v>
      </c>
    </row>
    <row r="70" spans="1:5">
      <c r="A70" s="295" t="s">
        <v>179</v>
      </c>
      <c r="B70" s="296">
        <f>7.5*B69</f>
        <v>461250</v>
      </c>
    </row>
    <row r="71" spans="1:5">
      <c r="A71" s="295" t="s">
        <v>180</v>
      </c>
      <c r="B71" s="296">
        <f>B70/12</f>
        <v>38437.5</v>
      </c>
    </row>
    <row r="72" spans="1:5" ht="6" customHeight="1">
      <c r="A72" s="295"/>
      <c r="B72" s="297"/>
    </row>
    <row r="73" spans="1:5">
      <c r="A73" s="294" t="s">
        <v>181</v>
      </c>
      <c r="B73" s="297"/>
    </row>
    <row r="74" spans="1:5">
      <c r="A74" s="295" t="s">
        <v>182</v>
      </c>
      <c r="B74" s="295"/>
    </row>
  </sheetData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&amp;C2016-12-15&amp;R&amp;A</oddHeader>
    <oddFooter>&amp;L&amp;F&amp;C&amp;P (&amp;N)&amp;RSiv Stjernborg</oddFooter>
  </headerFooter>
  <rowBreaks count="1" manualBreakCount="1">
    <brk id="37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74"/>
  <sheetViews>
    <sheetView view="pageLayout" zoomScaleNormal="130" workbookViewId="0">
      <selection activeCell="A2" sqref="A2"/>
    </sheetView>
  </sheetViews>
  <sheetFormatPr defaultColWidth="9.140625" defaultRowHeight="15"/>
  <cols>
    <col min="1" max="1" width="38.7109375" style="231" customWidth="1"/>
    <col min="2" max="3" width="14.5703125" style="231" customWidth="1"/>
    <col min="4" max="4" width="2.7109375" style="231" customWidth="1"/>
    <col min="5" max="5" width="14.7109375" style="231" customWidth="1"/>
    <col min="6" max="6" width="11.7109375" style="231" customWidth="1"/>
    <col min="7" max="7" width="2.7109375" style="231" customWidth="1"/>
    <col min="8" max="8" width="15.7109375" style="231" customWidth="1"/>
    <col min="9" max="9" width="9.140625" style="231" customWidth="1"/>
    <col min="10" max="10" width="15.7109375" style="231" customWidth="1"/>
    <col min="11" max="16384" width="9.140625" style="231"/>
  </cols>
  <sheetData>
    <row r="1" spans="1:10">
      <c r="A1" s="226" t="s">
        <v>183</v>
      </c>
      <c r="B1" s="227"/>
      <c r="C1" s="228"/>
      <c r="D1" s="228"/>
      <c r="E1" s="228"/>
      <c r="F1" s="228"/>
      <c r="G1" s="228"/>
      <c r="H1" s="229"/>
      <c r="I1" s="229"/>
      <c r="J1" s="230"/>
    </row>
    <row r="2" spans="1:10" ht="3.95" customHeight="1">
      <c r="A2" s="226"/>
      <c r="B2" s="227"/>
      <c r="C2" s="228"/>
      <c r="D2" s="228"/>
      <c r="E2" s="228"/>
      <c r="F2" s="228"/>
      <c r="G2" s="228"/>
      <c r="H2" s="229"/>
      <c r="I2" s="229"/>
      <c r="J2" s="230"/>
    </row>
    <row r="3" spans="1:10">
      <c r="A3" s="232" t="s">
        <v>165</v>
      </c>
      <c r="B3" s="227"/>
      <c r="C3" s="228"/>
      <c r="D3" s="228"/>
      <c r="E3" s="228"/>
      <c r="F3" s="228"/>
      <c r="G3" s="228"/>
      <c r="H3" s="229"/>
      <c r="I3" s="229"/>
      <c r="J3" s="230"/>
    </row>
    <row r="4" spans="1:10" ht="3.95" customHeight="1">
      <c r="A4" s="233"/>
      <c r="B4" s="227"/>
      <c r="C4" s="228"/>
      <c r="D4" s="228"/>
      <c r="E4" s="234"/>
      <c r="F4" s="235"/>
      <c r="G4" s="235"/>
      <c r="H4" s="236"/>
      <c r="I4" s="236"/>
      <c r="J4" s="237"/>
    </row>
    <row r="5" spans="1:10" ht="45">
      <c r="A5" s="238" t="s">
        <v>184</v>
      </c>
      <c r="B5" s="239" t="s">
        <v>185</v>
      </c>
      <c r="C5" s="239" t="s">
        <v>186</v>
      </c>
      <c r="D5" s="240"/>
      <c r="E5" s="241" t="s">
        <v>187</v>
      </c>
      <c r="F5" s="242"/>
      <c r="G5" s="243"/>
      <c r="H5" s="244"/>
    </row>
    <row r="6" spans="1:10">
      <c r="A6" s="245"/>
      <c r="B6" s="246">
        <v>42719</v>
      </c>
      <c r="C6" s="246">
        <v>43054</v>
      </c>
      <c r="D6" s="240"/>
      <c r="E6" s="247" t="s">
        <v>145</v>
      </c>
      <c r="F6" s="248"/>
      <c r="G6" s="243"/>
      <c r="H6" s="249"/>
    </row>
    <row r="7" spans="1:10">
      <c r="A7" s="245"/>
      <c r="B7" s="250" t="s">
        <v>69</v>
      </c>
      <c r="C7" s="250" t="s">
        <v>69</v>
      </c>
      <c r="D7" s="251"/>
      <c r="E7" s="252" t="s">
        <v>188</v>
      </c>
      <c r="F7" s="253"/>
      <c r="G7" s="254"/>
      <c r="H7" s="255"/>
    </row>
    <row r="8" spans="1:10">
      <c r="A8" s="256" t="s">
        <v>32</v>
      </c>
      <c r="B8" s="257"/>
      <c r="C8" s="257"/>
      <c r="D8" s="237"/>
      <c r="E8" s="258"/>
      <c r="F8" s="259"/>
      <c r="G8" s="259"/>
      <c r="H8" s="260"/>
    </row>
    <row r="9" spans="1:10">
      <c r="A9" s="298" t="s">
        <v>1</v>
      </c>
      <c r="B9" s="261">
        <v>10.210000000000001</v>
      </c>
      <c r="C9" s="261">
        <v>10.210000000000001</v>
      </c>
      <c r="D9" s="240"/>
      <c r="E9" s="262">
        <v>10.210000000000001</v>
      </c>
      <c r="F9" s="243"/>
      <c r="G9" s="243"/>
      <c r="H9" s="243"/>
    </row>
    <row r="10" spans="1:10">
      <c r="A10" s="257" t="s">
        <v>2</v>
      </c>
      <c r="B10" s="263">
        <v>0.7</v>
      </c>
      <c r="C10" s="261">
        <v>0.7</v>
      </c>
      <c r="D10" s="240"/>
      <c r="E10" s="262">
        <v>0</v>
      </c>
      <c r="F10" s="243"/>
      <c r="G10" s="243"/>
      <c r="H10" s="243"/>
    </row>
    <row r="11" spans="1:10">
      <c r="A11" s="257" t="s">
        <v>3</v>
      </c>
      <c r="B11" s="263">
        <v>4.3499999999999996</v>
      </c>
      <c r="C11" s="261">
        <v>4.3499999999999996</v>
      </c>
      <c r="D11" s="240"/>
      <c r="E11" s="262">
        <v>0</v>
      </c>
      <c r="F11" s="243"/>
      <c r="G11" s="243"/>
      <c r="H11" s="243"/>
    </row>
    <row r="12" spans="1:10">
      <c r="A12" s="257" t="s">
        <v>4</v>
      </c>
      <c r="B12" s="263">
        <v>0.2</v>
      </c>
      <c r="C12" s="261">
        <v>0.2</v>
      </c>
      <c r="D12" s="240"/>
      <c r="E12" s="262">
        <v>0</v>
      </c>
      <c r="F12" s="243"/>
      <c r="G12" s="243"/>
      <c r="H12" s="243"/>
    </row>
    <row r="13" spans="1:10">
      <c r="A13" s="257" t="s">
        <v>5</v>
      </c>
      <c r="B13" s="261">
        <v>2.6</v>
      </c>
      <c r="C13" s="261">
        <v>2.6</v>
      </c>
      <c r="D13" s="240"/>
      <c r="E13" s="262">
        <v>0</v>
      </c>
      <c r="F13" s="243"/>
      <c r="G13" s="243"/>
      <c r="H13" s="243"/>
    </row>
    <row r="14" spans="1:10">
      <c r="A14" s="257" t="s">
        <v>6</v>
      </c>
      <c r="B14" s="261">
        <v>2.64</v>
      </c>
      <c r="C14" s="261">
        <v>2.64</v>
      </c>
      <c r="D14" s="240"/>
      <c r="E14" s="262">
        <v>0</v>
      </c>
      <c r="F14" s="243"/>
      <c r="G14" s="243"/>
      <c r="H14" s="243"/>
    </row>
    <row r="15" spans="1:10">
      <c r="A15" s="264" t="s">
        <v>7</v>
      </c>
      <c r="B15" s="265">
        <v>10.72</v>
      </c>
      <c r="C15" s="285">
        <v>10.72</v>
      </c>
      <c r="D15" s="266"/>
      <c r="E15" s="267">
        <v>0</v>
      </c>
      <c r="F15" s="243"/>
      <c r="G15" s="243"/>
      <c r="H15" s="243"/>
    </row>
    <row r="16" spans="1:10">
      <c r="A16" s="256" t="s">
        <v>153</v>
      </c>
      <c r="B16" s="268">
        <f t="shared" ref="B16:C16" si="0">SUM(B9:B15)</f>
        <v>31.42</v>
      </c>
      <c r="C16" s="268">
        <f t="shared" si="0"/>
        <v>31.42</v>
      </c>
      <c r="D16" s="269"/>
      <c r="E16" s="270">
        <f>SUM(E9:E15)</f>
        <v>10.210000000000001</v>
      </c>
      <c r="F16" s="249"/>
      <c r="G16" s="249"/>
      <c r="H16" s="249"/>
    </row>
    <row r="17" spans="1:8" ht="3.95" customHeight="1">
      <c r="D17" s="271"/>
      <c r="F17" s="272"/>
      <c r="G17" s="273"/>
      <c r="H17" s="272"/>
    </row>
    <row r="18" spans="1:8">
      <c r="A18" s="256" t="s">
        <v>170</v>
      </c>
      <c r="B18" s="274"/>
      <c r="C18" s="274"/>
      <c r="D18" s="271"/>
      <c r="E18" s="275">
        <v>6.15</v>
      </c>
      <c r="F18" s="276"/>
      <c r="G18" s="273"/>
      <c r="H18" s="273"/>
    </row>
    <row r="19" spans="1:8" ht="3.95" customHeight="1">
      <c r="D19" s="271"/>
      <c r="F19" s="272"/>
      <c r="G19" s="273"/>
      <c r="H19" s="272"/>
    </row>
    <row r="20" spans="1:8">
      <c r="A20" s="256" t="s">
        <v>33</v>
      </c>
      <c r="B20" s="274"/>
      <c r="C20" s="274"/>
      <c r="D20" s="277"/>
      <c r="E20" s="278"/>
      <c r="F20" s="273"/>
      <c r="G20" s="279"/>
      <c r="H20" s="243"/>
    </row>
    <row r="21" spans="1:8">
      <c r="A21" s="257" t="s">
        <v>154</v>
      </c>
      <c r="B21" s="261">
        <v>0</v>
      </c>
      <c r="C21" s="261">
        <v>0</v>
      </c>
      <c r="D21" s="240"/>
      <c r="E21" s="262">
        <v>0</v>
      </c>
      <c r="F21" s="280"/>
      <c r="G21" s="243"/>
      <c r="H21" s="243"/>
    </row>
    <row r="22" spans="1:8">
      <c r="A22" s="257" t="s">
        <v>12</v>
      </c>
      <c r="B22" s="240">
        <v>7.0000000000000007E-2</v>
      </c>
      <c r="C22" s="299">
        <v>0.04</v>
      </c>
      <c r="D22" s="240"/>
      <c r="E22" s="262">
        <v>0</v>
      </c>
      <c r="F22" s="243"/>
      <c r="G22" s="243"/>
      <c r="H22" s="243"/>
    </row>
    <row r="23" spans="1:8">
      <c r="A23" s="257" t="s">
        <v>11</v>
      </c>
      <c r="B23" s="261">
        <v>0</v>
      </c>
      <c r="C23" s="261">
        <v>0</v>
      </c>
      <c r="D23" s="240"/>
      <c r="E23" s="262">
        <v>0</v>
      </c>
      <c r="F23" s="243"/>
      <c r="G23" s="243"/>
      <c r="H23" s="243"/>
    </row>
    <row r="24" spans="1:8">
      <c r="A24" s="257" t="s">
        <v>155</v>
      </c>
      <c r="B24" s="261">
        <v>0.01</v>
      </c>
      <c r="C24" s="261">
        <v>0.01</v>
      </c>
      <c r="D24" s="240"/>
      <c r="E24" s="262">
        <v>0.01</v>
      </c>
      <c r="F24" s="243"/>
      <c r="G24" s="243"/>
      <c r="H24" s="243"/>
    </row>
    <row r="25" spans="1:8">
      <c r="A25" s="281" t="s">
        <v>34</v>
      </c>
      <c r="B25" s="266">
        <v>0</v>
      </c>
      <c r="C25" s="266">
        <v>0</v>
      </c>
      <c r="D25" s="266"/>
      <c r="E25" s="267">
        <v>0</v>
      </c>
      <c r="F25" s="243"/>
      <c r="G25" s="243"/>
      <c r="H25" s="243"/>
    </row>
    <row r="26" spans="1:8">
      <c r="A26" s="256" t="s">
        <v>156</v>
      </c>
      <c r="B26" s="268">
        <f t="shared" ref="B26:C26" si="1">SUM(B21:B25)</f>
        <v>0.08</v>
      </c>
      <c r="C26" s="282">
        <f t="shared" si="1"/>
        <v>0.05</v>
      </c>
      <c r="D26" s="269"/>
      <c r="E26" s="270">
        <f t="shared" ref="E26" si="2">SUM(E21:E25)</f>
        <v>0.01</v>
      </c>
      <c r="F26" s="249"/>
      <c r="G26" s="249"/>
      <c r="H26" s="249"/>
    </row>
    <row r="27" spans="1:8" ht="3.95" customHeight="1">
      <c r="A27" s="256"/>
      <c r="B27" s="282"/>
      <c r="C27" s="282"/>
      <c r="D27" s="269"/>
      <c r="E27" s="270"/>
      <c r="F27" s="249"/>
      <c r="G27" s="249"/>
      <c r="H27" s="249"/>
    </row>
    <row r="28" spans="1:8">
      <c r="A28" s="256" t="s">
        <v>35</v>
      </c>
      <c r="B28" s="274"/>
      <c r="C28" s="274"/>
      <c r="D28" s="283"/>
      <c r="E28" s="278"/>
      <c r="F28" s="273"/>
      <c r="G28" s="284"/>
      <c r="H28" s="284"/>
    </row>
    <row r="29" spans="1:8">
      <c r="A29" s="257" t="s">
        <v>189</v>
      </c>
      <c r="B29" s="261">
        <v>4.5</v>
      </c>
      <c r="C29" s="263">
        <v>4.8</v>
      </c>
      <c r="D29" s="240"/>
      <c r="E29" s="262">
        <v>4.5</v>
      </c>
      <c r="F29" s="243"/>
      <c r="G29" s="243"/>
      <c r="H29" s="243"/>
    </row>
    <row r="30" spans="1:8">
      <c r="A30" s="257" t="s">
        <v>125</v>
      </c>
      <c r="B30" s="261">
        <f>0.2426*B29</f>
        <v>1.0917000000000001</v>
      </c>
      <c r="C30" s="263">
        <f>0.2426*C29</f>
        <v>1.16448</v>
      </c>
      <c r="D30" s="240"/>
      <c r="E30" s="262">
        <v>1.0900000000000001</v>
      </c>
      <c r="F30" s="243"/>
      <c r="G30" s="243"/>
      <c r="H30" s="243"/>
    </row>
    <row r="31" spans="1:8">
      <c r="A31" s="257" t="s">
        <v>190</v>
      </c>
      <c r="B31" s="240">
        <v>1</v>
      </c>
      <c r="C31" s="299">
        <v>1.4</v>
      </c>
      <c r="D31" s="240"/>
      <c r="E31" s="262">
        <v>0</v>
      </c>
      <c r="F31" s="243"/>
      <c r="G31" s="243"/>
      <c r="H31" s="243"/>
    </row>
    <row r="32" spans="1:8">
      <c r="A32" s="264" t="s">
        <v>107</v>
      </c>
      <c r="B32" s="285">
        <f>0.2426*B31</f>
        <v>0.24260000000000001</v>
      </c>
      <c r="C32" s="265">
        <f>0.2426*C31</f>
        <v>0.33964</v>
      </c>
      <c r="D32" s="266"/>
      <c r="E32" s="267">
        <v>0</v>
      </c>
      <c r="F32" s="243"/>
      <c r="G32" s="243"/>
      <c r="H32" s="243"/>
    </row>
    <row r="33" spans="1:8">
      <c r="A33" s="256" t="s">
        <v>158</v>
      </c>
      <c r="B33" s="268">
        <f t="shared" ref="B33:C33" si="3">SUM(B29:B32)</f>
        <v>6.8343000000000007</v>
      </c>
      <c r="C33" s="282">
        <f t="shared" si="3"/>
        <v>7.7041200000000005</v>
      </c>
      <c r="D33" s="269"/>
      <c r="E33" s="270">
        <f t="shared" ref="E33" si="4">SUM(E29:E32)</f>
        <v>5.59</v>
      </c>
      <c r="F33" s="249"/>
      <c r="G33" s="249"/>
      <c r="H33" s="249"/>
    </row>
    <row r="34" spans="1:8" ht="3.95" customHeight="1">
      <c r="A34" s="256"/>
      <c r="B34" s="268"/>
      <c r="C34" s="268"/>
      <c r="D34" s="269"/>
      <c r="E34" s="270"/>
      <c r="F34" s="249"/>
      <c r="G34" s="249"/>
      <c r="H34" s="249"/>
    </row>
    <row r="35" spans="1:8">
      <c r="A35" s="286" t="s">
        <v>159</v>
      </c>
      <c r="B35" s="268">
        <f>+B26+B33</f>
        <v>6.9143000000000008</v>
      </c>
      <c r="C35" s="282">
        <f>+C26+C33</f>
        <v>7.7541200000000003</v>
      </c>
      <c r="D35" s="269"/>
      <c r="E35" s="270">
        <f t="shared" ref="E35" si="5">+E26+E33</f>
        <v>5.6</v>
      </c>
      <c r="F35" s="249"/>
      <c r="G35" s="249"/>
      <c r="H35" s="249"/>
    </row>
    <row r="36" spans="1:8" ht="3.95" customHeight="1">
      <c r="A36" s="286"/>
      <c r="B36" s="268"/>
      <c r="C36" s="268"/>
      <c r="D36" s="269"/>
      <c r="E36" s="268"/>
      <c r="F36" s="249"/>
      <c r="G36" s="249"/>
      <c r="H36" s="249"/>
    </row>
    <row r="37" spans="1:8">
      <c r="A37" s="256" t="s">
        <v>160</v>
      </c>
      <c r="B37" s="268">
        <f>B16+B26+B33</f>
        <v>38.334299999999999</v>
      </c>
      <c r="C37" s="282">
        <f>C16+C26+C33</f>
        <v>39.174120000000002</v>
      </c>
      <c r="D37" s="269"/>
      <c r="E37" s="270">
        <f>+E16+E26+E33+E18</f>
        <v>21.96</v>
      </c>
      <c r="F37" s="249"/>
      <c r="G37" s="249"/>
      <c r="H37" s="249"/>
    </row>
    <row r="38" spans="1:8">
      <c r="A38" s="287" t="s">
        <v>173</v>
      </c>
    </row>
    <row r="39" spans="1:8">
      <c r="A39" s="231" t="s">
        <v>174</v>
      </c>
    </row>
    <row r="40" spans="1:8" ht="6" customHeight="1"/>
    <row r="41" spans="1:8">
      <c r="A41" s="287" t="s">
        <v>175</v>
      </c>
      <c r="B41" s="288" t="s">
        <v>176</v>
      </c>
      <c r="C41" s="289">
        <v>45000</v>
      </c>
      <c r="D41" s="288"/>
      <c r="E41" s="289">
        <v>55000</v>
      </c>
    </row>
    <row r="42" spans="1:8">
      <c r="A42" s="256" t="s">
        <v>32</v>
      </c>
    </row>
    <row r="43" spans="1:8">
      <c r="A43" s="257" t="s">
        <v>1</v>
      </c>
      <c r="B43" s="261">
        <v>10.210000000000001</v>
      </c>
      <c r="C43" s="261">
        <v>10.210000000000001</v>
      </c>
      <c r="D43" s="261"/>
      <c r="E43" s="261">
        <v>10.210000000000001</v>
      </c>
    </row>
    <row r="44" spans="1:8">
      <c r="A44" s="257" t="s">
        <v>2</v>
      </c>
      <c r="B44" s="261">
        <v>0.7</v>
      </c>
      <c r="C44" s="261">
        <v>0.7</v>
      </c>
      <c r="D44" s="261"/>
      <c r="E44" s="261">
        <v>0.7</v>
      </c>
    </row>
    <row r="45" spans="1:8">
      <c r="A45" s="257" t="s">
        <v>3</v>
      </c>
      <c r="B45" s="261">
        <v>4.3499999999999996</v>
      </c>
      <c r="C45" s="261">
        <v>4.3499999999999996</v>
      </c>
      <c r="D45" s="263"/>
      <c r="E45" s="261">
        <v>4.3499999999999996</v>
      </c>
    </row>
    <row r="46" spans="1:8">
      <c r="A46" s="257" t="s">
        <v>4</v>
      </c>
      <c r="B46" s="261">
        <v>0.2</v>
      </c>
      <c r="C46" s="261">
        <v>0.2</v>
      </c>
      <c r="D46" s="261"/>
      <c r="E46" s="261">
        <v>0.2</v>
      </c>
    </row>
    <row r="47" spans="1:8">
      <c r="A47" s="257" t="s">
        <v>5</v>
      </c>
      <c r="B47" s="261">
        <v>2.6</v>
      </c>
      <c r="C47" s="261">
        <v>2.6</v>
      </c>
      <c r="D47" s="261"/>
      <c r="E47" s="261">
        <v>2.6</v>
      </c>
    </row>
    <row r="48" spans="1:8">
      <c r="A48" s="257" t="s">
        <v>6</v>
      </c>
      <c r="B48" s="261">
        <v>2.64</v>
      </c>
      <c r="C48" s="261">
        <v>2.64</v>
      </c>
      <c r="D48" s="263"/>
      <c r="E48" s="261">
        <v>2.64</v>
      </c>
    </row>
    <row r="49" spans="1:5">
      <c r="A49" s="264" t="s">
        <v>7</v>
      </c>
      <c r="B49" s="285">
        <v>10.72</v>
      </c>
      <c r="C49" s="285">
        <v>10.72</v>
      </c>
      <c r="D49" s="265"/>
      <c r="E49" s="285">
        <v>10.72</v>
      </c>
    </row>
    <row r="50" spans="1:5">
      <c r="A50" s="256" t="s">
        <v>153</v>
      </c>
      <c r="B50" s="268">
        <f>SUM(B43:B49)</f>
        <v>31.42</v>
      </c>
      <c r="C50" s="268">
        <f t="shared" ref="C50" si="6">SUM(C43:C49)</f>
        <v>31.42</v>
      </c>
      <c r="D50" s="268"/>
      <c r="E50" s="268">
        <f>SUM(E43:E49)</f>
        <v>31.42</v>
      </c>
    </row>
    <row r="51" spans="1:5">
      <c r="A51" s="256" t="s">
        <v>33</v>
      </c>
      <c r="B51" s="240"/>
      <c r="C51" s="240"/>
      <c r="D51" s="240"/>
      <c r="E51" s="240"/>
    </row>
    <row r="52" spans="1:5">
      <c r="A52" s="257" t="s">
        <v>171</v>
      </c>
      <c r="B52" s="240">
        <v>0</v>
      </c>
      <c r="C52" s="240">
        <v>0</v>
      </c>
      <c r="D52" s="240"/>
      <c r="E52" s="240">
        <v>0</v>
      </c>
    </row>
    <row r="53" spans="1:5">
      <c r="A53" s="257" t="s">
        <v>12</v>
      </c>
      <c r="B53" s="240">
        <v>7.0000000000000007E-2</v>
      </c>
      <c r="C53" s="240">
        <v>7.0000000000000007E-2</v>
      </c>
      <c r="D53" s="240"/>
      <c r="E53" s="240">
        <v>7.0000000000000007E-2</v>
      </c>
    </row>
    <row r="54" spans="1:5">
      <c r="A54" s="257" t="s">
        <v>11</v>
      </c>
      <c r="B54" s="240">
        <v>0</v>
      </c>
      <c r="C54" s="240">
        <v>0</v>
      </c>
      <c r="D54" s="240"/>
      <c r="E54" s="240">
        <v>0</v>
      </c>
    </row>
    <row r="55" spans="1:5">
      <c r="A55" s="257" t="s">
        <v>155</v>
      </c>
      <c r="B55" s="240">
        <v>0.01</v>
      </c>
      <c r="C55" s="240">
        <v>0.01</v>
      </c>
      <c r="D55" s="240"/>
      <c r="E55" s="240">
        <v>0.01</v>
      </c>
    </row>
    <row r="56" spans="1:5">
      <c r="A56" s="281" t="s">
        <v>34</v>
      </c>
      <c r="B56" s="266">
        <v>0</v>
      </c>
      <c r="C56" s="266">
        <v>0</v>
      </c>
      <c r="D56" s="266"/>
      <c r="E56" s="266">
        <v>0</v>
      </c>
    </row>
    <row r="57" spans="1:5">
      <c r="A57" s="256" t="s">
        <v>156</v>
      </c>
      <c r="B57" s="269">
        <f>SUM(B52:B56)</f>
        <v>0.08</v>
      </c>
      <c r="C57" s="269">
        <f t="shared" ref="C57" si="7">SUM(C52:C56)</f>
        <v>0.08</v>
      </c>
      <c r="D57" s="269"/>
      <c r="E57" s="269">
        <f>SUM(E52:E56)</f>
        <v>0.08</v>
      </c>
    </row>
    <row r="58" spans="1:5">
      <c r="A58" s="256" t="s">
        <v>35</v>
      </c>
      <c r="B58" s="283"/>
      <c r="C58" s="283"/>
      <c r="D58" s="283"/>
      <c r="E58" s="283"/>
    </row>
    <row r="59" spans="1:5">
      <c r="A59" s="257" t="s">
        <v>191</v>
      </c>
      <c r="B59" s="240">
        <v>4.5</v>
      </c>
      <c r="C59" s="240">
        <v>4.5</v>
      </c>
      <c r="D59" s="240"/>
      <c r="E59" s="240">
        <v>4.5</v>
      </c>
    </row>
    <row r="60" spans="1:5">
      <c r="A60" s="257" t="s">
        <v>125</v>
      </c>
      <c r="B60" s="240">
        <f>0.2426*B59</f>
        <v>1.0917000000000001</v>
      </c>
      <c r="C60" s="240">
        <f>0.2426*C59</f>
        <v>1.0917000000000001</v>
      </c>
      <c r="D60" s="240"/>
      <c r="E60" s="240">
        <f>0.2426*E59</f>
        <v>1.0917000000000001</v>
      </c>
    </row>
    <row r="61" spans="1:5">
      <c r="A61" s="290" t="s">
        <v>192</v>
      </c>
      <c r="B61" s="291">
        <v>0</v>
      </c>
      <c r="C61" s="291">
        <f>((C41-B71)*0.3/C41)*100</f>
        <v>4.375</v>
      </c>
      <c r="D61" s="291"/>
      <c r="E61" s="291">
        <f>((E41-B71)*0.3/E41)*100</f>
        <v>9.0340909090909101</v>
      </c>
    </row>
    <row r="62" spans="1:5">
      <c r="A62" s="292" t="s">
        <v>107</v>
      </c>
      <c r="B62" s="293">
        <f>0.2426*B61</f>
        <v>0</v>
      </c>
      <c r="C62" s="293">
        <f>0.2426*C61</f>
        <v>1.061375</v>
      </c>
      <c r="D62" s="293"/>
      <c r="E62" s="293">
        <f>0.2426*E61</f>
        <v>2.1916704545454548</v>
      </c>
    </row>
    <row r="63" spans="1:5">
      <c r="A63" s="256" t="s">
        <v>158</v>
      </c>
      <c r="B63" s="269">
        <f>SUM(B59:B62)</f>
        <v>5.5917000000000003</v>
      </c>
      <c r="C63" s="269">
        <f t="shared" ref="C63" si="8">SUM(C59:C62)</f>
        <v>11.028074999999999</v>
      </c>
      <c r="D63" s="269"/>
      <c r="E63" s="269">
        <f>SUM(E59:E62)</f>
        <v>16.817461363636365</v>
      </c>
    </row>
    <row r="64" spans="1:5">
      <c r="A64" s="286" t="s">
        <v>159</v>
      </c>
      <c r="B64" s="269">
        <f>+B57+B63</f>
        <v>5.6717000000000004</v>
      </c>
      <c r="C64" s="269">
        <f t="shared" ref="C64" si="9">+C57+C63</f>
        <v>11.108074999999999</v>
      </c>
      <c r="D64" s="269"/>
      <c r="E64" s="269">
        <f>+E57+E63</f>
        <v>16.897461363636364</v>
      </c>
    </row>
    <row r="65" spans="1:5" ht="6" customHeight="1">
      <c r="A65" s="286"/>
      <c r="B65" s="269"/>
      <c r="C65" s="269"/>
      <c r="D65" s="269"/>
      <c r="E65" s="269"/>
    </row>
    <row r="66" spans="1:5">
      <c r="A66" s="256" t="s">
        <v>160</v>
      </c>
      <c r="B66" s="269">
        <f>+B50+B57+B63</f>
        <v>37.091700000000003</v>
      </c>
      <c r="C66" s="269">
        <f>+C50+C57+C63</f>
        <v>42.528075000000001</v>
      </c>
      <c r="D66" s="269"/>
      <c r="E66" s="269">
        <f>+E50+E57+E63</f>
        <v>48.317461363636369</v>
      </c>
    </row>
    <row r="67" spans="1:5" ht="6" customHeight="1"/>
    <row r="68" spans="1:5">
      <c r="A68" s="294" t="s">
        <v>177</v>
      </c>
      <c r="B68" s="295"/>
    </row>
    <row r="69" spans="1:5">
      <c r="A69" s="295" t="s">
        <v>178</v>
      </c>
      <c r="B69" s="296">
        <v>61500</v>
      </c>
    </row>
    <row r="70" spans="1:5">
      <c r="A70" s="295" t="s">
        <v>179</v>
      </c>
      <c r="B70" s="296">
        <f>7.5*B69</f>
        <v>461250</v>
      </c>
    </row>
    <row r="71" spans="1:5">
      <c r="A71" s="295" t="s">
        <v>180</v>
      </c>
      <c r="B71" s="296">
        <f>B70/12</f>
        <v>38437.5</v>
      </c>
    </row>
    <row r="72" spans="1:5" ht="6" customHeight="1">
      <c r="A72" s="295"/>
      <c r="B72" s="297"/>
    </row>
    <row r="73" spans="1:5">
      <c r="A73" s="294" t="s">
        <v>181</v>
      </c>
      <c r="B73" s="297"/>
    </row>
    <row r="74" spans="1:5">
      <c r="A74" s="295" t="s">
        <v>182</v>
      </c>
      <c r="B74" s="295"/>
    </row>
  </sheetData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&amp;C2017-11-15&amp;R&amp;A</oddHeader>
    <oddFooter>&amp;L&amp;F&amp;C&amp;P (&amp;N)&amp;RSiv Stjernborg</oddFooter>
  </headerFooter>
  <rowBreaks count="1" manualBreakCount="1">
    <brk id="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74"/>
  <sheetViews>
    <sheetView view="pageLayout" zoomScale="120" zoomScaleNormal="130" zoomScalePageLayoutView="120" workbookViewId="0">
      <selection activeCell="A2" sqref="A2"/>
    </sheetView>
  </sheetViews>
  <sheetFormatPr defaultColWidth="9.140625" defaultRowHeight="15"/>
  <cols>
    <col min="1" max="1" width="38.7109375" style="305" customWidth="1"/>
    <col min="2" max="3" width="14.5703125" style="305" customWidth="1"/>
    <col min="4" max="4" width="2.7109375" style="305" customWidth="1"/>
    <col min="5" max="5" width="14.7109375" style="305" customWidth="1"/>
    <col min="6" max="6" width="11.7109375" style="305" customWidth="1"/>
    <col min="7" max="7" width="2.7109375" style="305" customWidth="1"/>
    <col min="8" max="8" width="15.7109375" style="305" customWidth="1"/>
    <col min="9" max="9" width="9.140625" style="305" customWidth="1"/>
    <col min="10" max="10" width="15.7109375" style="305" customWidth="1"/>
    <col min="11" max="16384" width="9.140625" style="305"/>
  </cols>
  <sheetData>
    <row r="1" spans="1:10">
      <c r="A1" s="300" t="s">
        <v>193</v>
      </c>
      <c r="B1" s="301"/>
      <c r="C1" s="302"/>
      <c r="D1" s="302"/>
      <c r="E1" s="302"/>
      <c r="F1" s="302"/>
      <c r="G1" s="302"/>
      <c r="H1" s="303"/>
      <c r="I1" s="303"/>
      <c r="J1" s="304"/>
    </row>
    <row r="2" spans="1:10" ht="3.95" customHeight="1">
      <c r="A2" s="300"/>
      <c r="B2" s="301"/>
      <c r="C2" s="302"/>
      <c r="D2" s="302"/>
      <c r="E2" s="302"/>
      <c r="F2" s="302"/>
      <c r="G2" s="302"/>
      <c r="H2" s="303"/>
      <c r="I2" s="303"/>
      <c r="J2" s="304"/>
    </row>
    <row r="3" spans="1:10">
      <c r="A3" s="306" t="s">
        <v>165</v>
      </c>
      <c r="B3" s="301"/>
      <c r="C3" s="302"/>
      <c r="D3" s="302"/>
      <c r="E3" s="302"/>
      <c r="F3" s="302"/>
      <c r="G3" s="302"/>
      <c r="H3" s="303"/>
      <c r="I3" s="303"/>
      <c r="J3" s="304"/>
    </row>
    <row r="4" spans="1:10" ht="3.95" customHeight="1">
      <c r="A4" s="307"/>
      <c r="B4" s="301"/>
      <c r="C4" s="302"/>
      <c r="D4" s="302"/>
      <c r="E4" s="308"/>
      <c r="F4" s="309"/>
      <c r="G4" s="309"/>
      <c r="H4" s="310"/>
      <c r="I4" s="310"/>
      <c r="J4" s="311"/>
    </row>
    <row r="5" spans="1:10" ht="45">
      <c r="A5" s="312" t="s">
        <v>184</v>
      </c>
      <c r="B5" s="313" t="s">
        <v>194</v>
      </c>
      <c r="C5" s="313" t="s">
        <v>195</v>
      </c>
      <c r="D5" s="314"/>
      <c r="E5" s="315" t="s">
        <v>196</v>
      </c>
      <c r="F5" s="316"/>
      <c r="G5" s="317"/>
      <c r="H5" s="318"/>
    </row>
    <row r="6" spans="1:10">
      <c r="A6" s="319"/>
      <c r="B6" s="320">
        <v>43083</v>
      </c>
      <c r="C6" s="320">
        <v>43451</v>
      </c>
      <c r="D6" s="314"/>
      <c r="E6" s="321" t="s">
        <v>145</v>
      </c>
      <c r="F6" s="322"/>
      <c r="G6" s="317"/>
      <c r="H6" s="323"/>
    </row>
    <row r="7" spans="1:10">
      <c r="A7" s="319"/>
      <c r="B7" s="324" t="s">
        <v>69</v>
      </c>
      <c r="C7" s="324" t="s">
        <v>69</v>
      </c>
      <c r="D7" s="325"/>
      <c r="E7" s="326" t="s">
        <v>197</v>
      </c>
      <c r="F7" s="327"/>
      <c r="G7" s="328"/>
      <c r="H7" s="329"/>
    </row>
    <row r="8" spans="1:10">
      <c r="A8" s="330" t="s">
        <v>32</v>
      </c>
      <c r="B8" s="331"/>
      <c r="C8" s="331"/>
      <c r="D8" s="311"/>
      <c r="E8" s="332"/>
      <c r="F8" s="333"/>
      <c r="G8" s="333"/>
      <c r="H8" s="334"/>
    </row>
    <row r="9" spans="1:10">
      <c r="A9" s="335" t="s">
        <v>1</v>
      </c>
      <c r="B9" s="336">
        <v>10.210000000000001</v>
      </c>
      <c r="C9" s="336">
        <v>10.210000000000001</v>
      </c>
      <c r="D9" s="314"/>
      <c r="E9" s="337">
        <v>10.210000000000001</v>
      </c>
      <c r="F9" s="317"/>
      <c r="G9" s="317"/>
      <c r="H9" s="317"/>
    </row>
    <row r="10" spans="1:10">
      <c r="A10" s="331" t="s">
        <v>2</v>
      </c>
      <c r="B10" s="336">
        <v>0.7</v>
      </c>
      <c r="C10" s="338">
        <v>0.6</v>
      </c>
      <c r="D10" s="314"/>
      <c r="E10" s="337">
        <v>0</v>
      </c>
      <c r="F10" s="317"/>
      <c r="G10" s="317"/>
      <c r="H10" s="317"/>
    </row>
    <row r="11" spans="1:10">
      <c r="A11" s="331" t="s">
        <v>3</v>
      </c>
      <c r="B11" s="336">
        <v>4.3499999999999996</v>
      </c>
      <c r="C11" s="338">
        <v>3.55</v>
      </c>
      <c r="D11" s="314"/>
      <c r="E11" s="337">
        <v>0</v>
      </c>
      <c r="F11" s="317"/>
      <c r="G11" s="317"/>
      <c r="H11" s="317"/>
    </row>
    <row r="12" spans="1:10">
      <c r="A12" s="331" t="s">
        <v>4</v>
      </c>
      <c r="B12" s="336">
        <v>0.2</v>
      </c>
      <c r="C12" s="336">
        <v>0.2</v>
      </c>
      <c r="D12" s="314"/>
      <c r="E12" s="337">
        <v>0</v>
      </c>
      <c r="F12" s="317"/>
      <c r="G12" s="317"/>
      <c r="H12" s="317"/>
    </row>
    <row r="13" spans="1:10">
      <c r="A13" s="331" t="s">
        <v>5</v>
      </c>
      <c r="B13" s="336">
        <v>2.6</v>
      </c>
      <c r="C13" s="336">
        <v>2.6</v>
      </c>
      <c r="D13" s="314"/>
      <c r="E13" s="337">
        <v>0</v>
      </c>
      <c r="F13" s="317"/>
      <c r="G13" s="317"/>
      <c r="H13" s="317"/>
    </row>
    <row r="14" spans="1:10">
      <c r="A14" s="331" t="s">
        <v>6</v>
      </c>
      <c r="B14" s="336">
        <v>2.64</v>
      </c>
      <c r="C14" s="336">
        <v>2.64</v>
      </c>
      <c r="D14" s="314"/>
      <c r="E14" s="337">
        <v>0</v>
      </c>
      <c r="F14" s="317"/>
      <c r="G14" s="317"/>
      <c r="H14" s="317"/>
    </row>
    <row r="15" spans="1:10">
      <c r="A15" s="339" t="s">
        <v>7</v>
      </c>
      <c r="B15" s="340">
        <v>10.72</v>
      </c>
      <c r="C15" s="341">
        <v>11.62</v>
      </c>
      <c r="D15" s="342"/>
      <c r="E15" s="343">
        <v>0</v>
      </c>
      <c r="F15" s="317"/>
      <c r="G15" s="317"/>
      <c r="H15" s="317"/>
    </row>
    <row r="16" spans="1:10">
      <c r="A16" s="330" t="s">
        <v>153</v>
      </c>
      <c r="B16" s="344">
        <f t="shared" ref="B16:C16" si="0">SUM(B9:B15)</f>
        <v>31.42</v>
      </c>
      <c r="C16" s="344">
        <f t="shared" si="0"/>
        <v>31.42</v>
      </c>
      <c r="D16" s="345"/>
      <c r="E16" s="346">
        <f>SUM(E9:E15)</f>
        <v>10.210000000000001</v>
      </c>
      <c r="F16" s="323"/>
      <c r="G16" s="323"/>
      <c r="H16" s="323"/>
    </row>
    <row r="17" spans="1:8" ht="3.95" customHeight="1">
      <c r="D17" s="347"/>
      <c r="F17" s="348"/>
      <c r="G17" s="349"/>
      <c r="H17" s="348"/>
    </row>
    <row r="18" spans="1:8">
      <c r="A18" s="330" t="s">
        <v>170</v>
      </c>
      <c r="B18" s="350"/>
      <c r="C18" s="350"/>
      <c r="D18" s="347"/>
      <c r="E18" s="351">
        <v>6.15</v>
      </c>
      <c r="F18" s="352"/>
      <c r="G18" s="349"/>
      <c r="H18" s="349"/>
    </row>
    <row r="19" spans="1:8" ht="3.95" customHeight="1">
      <c r="D19" s="347"/>
      <c r="F19" s="348"/>
      <c r="G19" s="349"/>
      <c r="H19" s="348"/>
    </row>
    <row r="20" spans="1:8">
      <c r="A20" s="330" t="s">
        <v>33</v>
      </c>
      <c r="B20" s="350"/>
      <c r="C20" s="350"/>
      <c r="D20" s="353"/>
      <c r="E20" s="354"/>
      <c r="F20" s="349"/>
      <c r="G20" s="355"/>
      <c r="H20" s="317"/>
    </row>
    <row r="21" spans="1:8">
      <c r="A21" s="331" t="s">
        <v>154</v>
      </c>
      <c r="B21" s="336">
        <v>0</v>
      </c>
      <c r="C21" s="336">
        <v>0</v>
      </c>
      <c r="D21" s="314"/>
      <c r="E21" s="337">
        <v>0</v>
      </c>
      <c r="F21" s="356"/>
      <c r="G21" s="317"/>
      <c r="H21" s="317"/>
    </row>
    <row r="22" spans="1:8">
      <c r="A22" s="331" t="s">
        <v>12</v>
      </c>
      <c r="B22" s="314">
        <v>0.04</v>
      </c>
      <c r="C22" s="357">
        <v>0.02</v>
      </c>
      <c r="D22" s="314"/>
      <c r="E22" s="337">
        <v>0</v>
      </c>
      <c r="F22" s="317"/>
      <c r="G22" s="317"/>
      <c r="H22" s="317"/>
    </row>
    <row r="23" spans="1:8">
      <c r="A23" s="331" t="s">
        <v>11</v>
      </c>
      <c r="B23" s="336">
        <v>0</v>
      </c>
      <c r="C23" s="336">
        <v>0</v>
      </c>
      <c r="D23" s="314"/>
      <c r="E23" s="337">
        <v>0</v>
      </c>
      <c r="F23" s="317"/>
      <c r="G23" s="317"/>
      <c r="H23" s="317"/>
    </row>
    <row r="24" spans="1:8">
      <c r="A24" s="331" t="s">
        <v>155</v>
      </c>
      <c r="B24" s="336">
        <v>0.01</v>
      </c>
      <c r="C24" s="336">
        <v>0.01</v>
      </c>
      <c r="D24" s="314"/>
      <c r="E24" s="337">
        <v>0.01</v>
      </c>
      <c r="F24" s="317"/>
      <c r="G24" s="317"/>
      <c r="H24" s="317"/>
    </row>
    <row r="25" spans="1:8">
      <c r="A25" s="358" t="s">
        <v>34</v>
      </c>
      <c r="B25" s="342">
        <v>0</v>
      </c>
      <c r="C25" s="342">
        <v>0</v>
      </c>
      <c r="D25" s="342"/>
      <c r="E25" s="343">
        <v>0</v>
      </c>
      <c r="F25" s="317"/>
      <c r="G25" s="317"/>
      <c r="H25" s="317"/>
    </row>
    <row r="26" spans="1:8">
      <c r="A26" s="330" t="s">
        <v>156</v>
      </c>
      <c r="B26" s="344">
        <f t="shared" ref="B26:C26" si="1">SUM(B21:B25)</f>
        <v>0.05</v>
      </c>
      <c r="C26" s="359">
        <f t="shared" si="1"/>
        <v>0.03</v>
      </c>
      <c r="D26" s="345"/>
      <c r="E26" s="346">
        <f t="shared" ref="E26" si="2">SUM(E21:E25)</f>
        <v>0.01</v>
      </c>
      <c r="F26" s="323"/>
      <c r="G26" s="323"/>
      <c r="H26" s="323"/>
    </row>
    <row r="27" spans="1:8" ht="3.95" customHeight="1">
      <c r="A27" s="330"/>
      <c r="B27" s="344"/>
      <c r="C27" s="344"/>
      <c r="D27" s="345"/>
      <c r="E27" s="346"/>
      <c r="F27" s="323"/>
      <c r="G27" s="323"/>
      <c r="H27" s="323"/>
    </row>
    <row r="28" spans="1:8">
      <c r="A28" s="330" t="s">
        <v>35</v>
      </c>
      <c r="B28" s="350"/>
      <c r="C28" s="350"/>
      <c r="D28" s="360"/>
      <c r="E28" s="354"/>
      <c r="F28" s="349"/>
      <c r="G28" s="361"/>
      <c r="H28" s="361"/>
    </row>
    <row r="29" spans="1:8">
      <c r="A29" s="331" t="s">
        <v>189</v>
      </c>
      <c r="B29" s="336">
        <v>4.8</v>
      </c>
      <c r="C29" s="336">
        <v>4.8</v>
      </c>
      <c r="D29" s="314"/>
      <c r="E29" s="337">
        <v>4.5</v>
      </c>
      <c r="F29" s="317"/>
      <c r="G29" s="317"/>
      <c r="H29" s="317"/>
    </row>
    <row r="30" spans="1:8">
      <c r="A30" s="331" t="s">
        <v>125</v>
      </c>
      <c r="B30" s="336">
        <f>0.2426*B29</f>
        <v>1.16448</v>
      </c>
      <c r="C30" s="336">
        <f>0.2426*C29</f>
        <v>1.16448</v>
      </c>
      <c r="D30" s="314"/>
      <c r="E30" s="337">
        <v>1.0900000000000001</v>
      </c>
      <c r="F30" s="317"/>
      <c r="G30" s="317"/>
      <c r="H30" s="317"/>
    </row>
    <row r="31" spans="1:8">
      <c r="A31" s="331" t="s">
        <v>190</v>
      </c>
      <c r="B31" s="314">
        <v>1.4</v>
      </c>
      <c r="C31" s="314">
        <v>1.4</v>
      </c>
      <c r="D31" s="314"/>
      <c r="E31" s="337">
        <v>0</v>
      </c>
      <c r="F31" s="317"/>
      <c r="G31" s="317"/>
      <c r="H31" s="317"/>
    </row>
    <row r="32" spans="1:8">
      <c r="A32" s="339" t="s">
        <v>107</v>
      </c>
      <c r="B32" s="340">
        <f>0.2426*B31</f>
        <v>0.33964</v>
      </c>
      <c r="C32" s="340">
        <f>0.2426*C31</f>
        <v>0.33964</v>
      </c>
      <c r="D32" s="342"/>
      <c r="E32" s="343">
        <v>0</v>
      </c>
      <c r="F32" s="317"/>
      <c r="G32" s="317"/>
      <c r="H32" s="317"/>
    </row>
    <row r="33" spans="1:8">
      <c r="A33" s="330" t="s">
        <v>158</v>
      </c>
      <c r="B33" s="344">
        <f t="shared" ref="B33" si="3">SUM(B29:B32)</f>
        <v>7.7041200000000005</v>
      </c>
      <c r="C33" s="344">
        <f t="shared" ref="C33" si="4">SUM(C29:C32)</f>
        <v>7.7041200000000005</v>
      </c>
      <c r="D33" s="345"/>
      <c r="E33" s="346">
        <f t="shared" ref="E33" si="5">SUM(E29:E32)</f>
        <v>5.59</v>
      </c>
      <c r="F33" s="323"/>
      <c r="G33" s="323"/>
      <c r="H33" s="323"/>
    </row>
    <row r="34" spans="1:8" ht="3.95" customHeight="1">
      <c r="A34" s="330"/>
      <c r="B34" s="344"/>
      <c r="C34" s="344"/>
      <c r="D34" s="345"/>
      <c r="E34" s="346"/>
      <c r="F34" s="323"/>
      <c r="G34" s="323"/>
      <c r="H34" s="323"/>
    </row>
    <row r="35" spans="1:8">
      <c r="A35" s="362" t="s">
        <v>159</v>
      </c>
      <c r="B35" s="344">
        <f>+B26+B33</f>
        <v>7.7541200000000003</v>
      </c>
      <c r="C35" s="359">
        <f>+C26+C33</f>
        <v>7.7341200000000008</v>
      </c>
      <c r="D35" s="345"/>
      <c r="E35" s="346">
        <f t="shared" ref="E35" si="6">+E26+E33</f>
        <v>5.6</v>
      </c>
      <c r="F35" s="323"/>
      <c r="G35" s="323"/>
      <c r="H35" s="323"/>
    </row>
    <row r="36" spans="1:8" ht="3.95" customHeight="1">
      <c r="A36" s="362"/>
      <c r="B36" s="344"/>
      <c r="C36" s="344"/>
      <c r="D36" s="345"/>
      <c r="E36" s="344"/>
      <c r="F36" s="323"/>
      <c r="G36" s="323"/>
      <c r="H36" s="323"/>
    </row>
    <row r="37" spans="1:8">
      <c r="A37" s="330" t="s">
        <v>160</v>
      </c>
      <c r="B37" s="344">
        <f>B16+B26+B33</f>
        <v>39.174120000000002</v>
      </c>
      <c r="C37" s="359">
        <f>C16+C26+C33</f>
        <v>39.154120000000006</v>
      </c>
      <c r="D37" s="345"/>
      <c r="E37" s="346">
        <f>+E16+E26+E33+E18</f>
        <v>21.96</v>
      </c>
      <c r="F37" s="323"/>
      <c r="G37" s="323"/>
      <c r="H37" s="323"/>
    </row>
    <row r="38" spans="1:8">
      <c r="A38" s="363" t="s">
        <v>198</v>
      </c>
    </row>
    <row r="39" spans="1:8">
      <c r="A39" s="305" t="s">
        <v>174</v>
      </c>
    </row>
    <row r="40" spans="1:8" ht="6" customHeight="1"/>
    <row r="41" spans="1:8">
      <c r="A41" s="363" t="s">
        <v>175</v>
      </c>
      <c r="B41" s="364" t="s">
        <v>199</v>
      </c>
      <c r="C41" s="365">
        <v>45000</v>
      </c>
      <c r="D41" s="364"/>
      <c r="E41" s="365">
        <v>55000</v>
      </c>
    </row>
    <row r="42" spans="1:8">
      <c r="A42" s="330" t="s">
        <v>32</v>
      </c>
    </row>
    <row r="43" spans="1:8">
      <c r="A43" s="331" t="s">
        <v>1</v>
      </c>
      <c r="B43" s="336">
        <v>10.210000000000001</v>
      </c>
      <c r="C43" s="336">
        <v>10.210000000000001</v>
      </c>
      <c r="D43" s="336"/>
      <c r="E43" s="336">
        <v>10.210000000000001</v>
      </c>
    </row>
    <row r="44" spans="1:8">
      <c r="A44" s="331" t="s">
        <v>2</v>
      </c>
      <c r="B44" s="338">
        <v>0.6</v>
      </c>
      <c r="C44" s="336">
        <v>0.6</v>
      </c>
      <c r="D44" s="336"/>
      <c r="E44" s="336">
        <v>0.6</v>
      </c>
    </row>
    <row r="45" spans="1:8">
      <c r="A45" s="331" t="s">
        <v>3</v>
      </c>
      <c r="B45" s="338">
        <v>3.55</v>
      </c>
      <c r="C45" s="336">
        <v>3.55</v>
      </c>
      <c r="D45" s="338"/>
      <c r="E45" s="336">
        <v>3.55</v>
      </c>
    </row>
    <row r="46" spans="1:8">
      <c r="A46" s="331" t="s">
        <v>4</v>
      </c>
      <c r="B46" s="336">
        <v>0.2</v>
      </c>
      <c r="C46" s="336">
        <v>0.2</v>
      </c>
      <c r="D46" s="336"/>
      <c r="E46" s="336">
        <v>0.2</v>
      </c>
    </row>
    <row r="47" spans="1:8">
      <c r="A47" s="331" t="s">
        <v>5</v>
      </c>
      <c r="B47" s="336">
        <v>2.6</v>
      </c>
      <c r="C47" s="336">
        <v>2.6</v>
      </c>
      <c r="D47" s="336"/>
      <c r="E47" s="336">
        <v>2.6</v>
      </c>
    </row>
    <row r="48" spans="1:8">
      <c r="A48" s="331" t="s">
        <v>6</v>
      </c>
      <c r="B48" s="336">
        <v>2.64</v>
      </c>
      <c r="C48" s="336">
        <v>2.64</v>
      </c>
      <c r="D48" s="338"/>
      <c r="E48" s="336">
        <v>2.64</v>
      </c>
    </row>
    <row r="49" spans="1:5">
      <c r="A49" s="339" t="s">
        <v>7</v>
      </c>
      <c r="B49" s="341">
        <v>11.62</v>
      </c>
      <c r="C49" s="340">
        <v>11.62</v>
      </c>
      <c r="D49" s="341"/>
      <c r="E49" s="341">
        <v>11.62</v>
      </c>
    </row>
    <row r="50" spans="1:5">
      <c r="A50" s="330" t="s">
        <v>153</v>
      </c>
      <c r="B50" s="344">
        <f>SUM(B43:B49)</f>
        <v>31.42</v>
      </c>
      <c r="C50" s="344">
        <f t="shared" ref="C50" si="7">SUM(C43:C49)</f>
        <v>31.42</v>
      </c>
      <c r="D50" s="344"/>
      <c r="E50" s="344">
        <f>SUM(E43:E49)</f>
        <v>31.42</v>
      </c>
    </row>
    <row r="51" spans="1:5">
      <c r="A51" s="330" t="s">
        <v>33</v>
      </c>
      <c r="B51" s="314"/>
      <c r="C51" s="314"/>
      <c r="D51" s="314"/>
      <c r="E51" s="314"/>
    </row>
    <row r="52" spans="1:5">
      <c r="A52" s="331" t="s">
        <v>154</v>
      </c>
      <c r="B52" s="314">
        <v>0</v>
      </c>
      <c r="C52" s="314">
        <v>0</v>
      </c>
      <c r="D52" s="314"/>
      <c r="E52" s="314">
        <v>0</v>
      </c>
    </row>
    <row r="53" spans="1:5">
      <c r="A53" s="331" t="s">
        <v>12</v>
      </c>
      <c r="B53" s="357">
        <v>0.02</v>
      </c>
      <c r="C53" s="314">
        <v>0.02</v>
      </c>
      <c r="D53" s="314"/>
      <c r="E53" s="314">
        <v>0.02</v>
      </c>
    </row>
    <row r="54" spans="1:5">
      <c r="A54" s="331" t="s">
        <v>11</v>
      </c>
      <c r="B54" s="314">
        <v>0</v>
      </c>
      <c r="C54" s="314">
        <v>0</v>
      </c>
      <c r="D54" s="314"/>
      <c r="E54" s="314">
        <v>0</v>
      </c>
    </row>
    <row r="55" spans="1:5">
      <c r="A55" s="331" t="s">
        <v>155</v>
      </c>
      <c r="B55" s="314">
        <v>0.01</v>
      </c>
      <c r="C55" s="314">
        <v>0.01</v>
      </c>
      <c r="D55" s="314"/>
      <c r="E55" s="314">
        <v>0.01</v>
      </c>
    </row>
    <row r="56" spans="1:5">
      <c r="A56" s="358" t="s">
        <v>34</v>
      </c>
      <c r="B56" s="342">
        <v>0</v>
      </c>
      <c r="C56" s="342">
        <v>0</v>
      </c>
      <c r="D56" s="342"/>
      <c r="E56" s="342">
        <v>0</v>
      </c>
    </row>
    <row r="57" spans="1:5">
      <c r="A57" s="330" t="s">
        <v>156</v>
      </c>
      <c r="B57" s="345">
        <f>SUM(B52:B56)</f>
        <v>0.03</v>
      </c>
      <c r="C57" s="345">
        <f t="shared" ref="C57" si="8">SUM(C52:C56)</f>
        <v>0.03</v>
      </c>
      <c r="D57" s="345"/>
      <c r="E57" s="345">
        <f>SUM(E52:E56)</f>
        <v>0.03</v>
      </c>
    </row>
    <row r="58" spans="1:5">
      <c r="A58" s="330" t="s">
        <v>35</v>
      </c>
      <c r="B58" s="360"/>
      <c r="C58" s="360"/>
      <c r="D58" s="360"/>
      <c r="E58" s="360"/>
    </row>
    <row r="59" spans="1:5">
      <c r="A59" s="331" t="s">
        <v>200</v>
      </c>
      <c r="B59" s="336">
        <v>4.5</v>
      </c>
      <c r="C59" s="336">
        <v>4.5</v>
      </c>
      <c r="D59" s="314"/>
      <c r="E59" s="336">
        <v>4.5</v>
      </c>
    </row>
    <row r="60" spans="1:5">
      <c r="A60" s="331" t="s">
        <v>125</v>
      </c>
      <c r="B60" s="336">
        <f>0.2426*B59</f>
        <v>1.0917000000000001</v>
      </c>
      <c r="C60" s="336">
        <f>0.2426*C59</f>
        <v>1.0917000000000001</v>
      </c>
      <c r="D60" s="314"/>
      <c r="E60" s="336">
        <f>0.2426*E59</f>
        <v>1.0917000000000001</v>
      </c>
    </row>
    <row r="61" spans="1:5">
      <c r="A61" s="366" t="s">
        <v>192</v>
      </c>
      <c r="B61" s="367">
        <v>0</v>
      </c>
      <c r="C61" s="367">
        <f>((C41-B71)*0.3/C41)*100</f>
        <v>3.166666666666667</v>
      </c>
      <c r="D61" s="367"/>
      <c r="E61" s="367">
        <f>((E41-B71)*0.3/E41)*100</f>
        <v>8.0454545454545467</v>
      </c>
    </row>
    <row r="62" spans="1:5">
      <c r="A62" s="368" t="s">
        <v>107</v>
      </c>
      <c r="B62" s="369">
        <f>0.2426*B61</f>
        <v>0</v>
      </c>
      <c r="C62" s="369">
        <f>0.2426*C61</f>
        <v>0.76823333333333343</v>
      </c>
      <c r="D62" s="369"/>
      <c r="E62" s="369">
        <f>0.2426*E61</f>
        <v>1.9518272727272732</v>
      </c>
    </row>
    <row r="63" spans="1:5">
      <c r="A63" s="330" t="s">
        <v>158</v>
      </c>
      <c r="B63" s="345">
        <f>SUM(B59:B62)</f>
        <v>5.5917000000000003</v>
      </c>
      <c r="C63" s="345">
        <f t="shared" ref="C63" si="9">SUM(C59:C62)</f>
        <v>9.5266000000000002</v>
      </c>
      <c r="D63" s="345"/>
      <c r="E63" s="345">
        <f>SUM(E59:E62)</f>
        <v>15.58898181818182</v>
      </c>
    </row>
    <row r="64" spans="1:5">
      <c r="A64" s="362" t="s">
        <v>159</v>
      </c>
      <c r="B64" s="345">
        <f>+B57+B63</f>
        <v>5.6217000000000006</v>
      </c>
      <c r="C64" s="345">
        <f t="shared" ref="C64" si="10">+C57+C63</f>
        <v>9.5565999999999995</v>
      </c>
      <c r="D64" s="345"/>
      <c r="E64" s="345">
        <f>+E57+E63</f>
        <v>15.618981818181819</v>
      </c>
    </row>
    <row r="65" spans="1:5" ht="6" customHeight="1">
      <c r="A65" s="362"/>
      <c r="B65" s="345"/>
      <c r="C65" s="345"/>
      <c r="D65" s="345"/>
      <c r="E65" s="345"/>
    </row>
    <row r="66" spans="1:5">
      <c r="A66" s="330" t="s">
        <v>160</v>
      </c>
      <c r="B66" s="345">
        <f>+B50+B57+B63</f>
        <v>37.041700000000006</v>
      </c>
      <c r="C66" s="345">
        <f>+C50+C57+C63</f>
        <v>40.976600000000005</v>
      </c>
      <c r="D66" s="345"/>
      <c r="E66" s="345">
        <f>+E50+E57+E63</f>
        <v>47.038981818181824</v>
      </c>
    </row>
    <row r="67" spans="1:5" ht="6" customHeight="1"/>
    <row r="68" spans="1:5">
      <c r="A68" s="370" t="s">
        <v>177</v>
      </c>
      <c r="B68" s="371"/>
    </row>
    <row r="69" spans="1:5">
      <c r="A69" s="371" t="s">
        <v>201</v>
      </c>
      <c r="B69" s="372">
        <v>64400</v>
      </c>
    </row>
    <row r="70" spans="1:5">
      <c r="A70" s="371" t="s">
        <v>179</v>
      </c>
      <c r="B70" s="372">
        <f>7.5*B69</f>
        <v>483000</v>
      </c>
    </row>
    <row r="71" spans="1:5">
      <c r="A71" s="371" t="s">
        <v>202</v>
      </c>
      <c r="B71" s="372">
        <f>B70/12</f>
        <v>40250</v>
      </c>
    </row>
    <row r="72" spans="1:5" ht="6" customHeight="1">
      <c r="A72" s="371"/>
      <c r="B72" s="373"/>
    </row>
    <row r="73" spans="1:5">
      <c r="A73" s="370" t="s">
        <v>181</v>
      </c>
      <c r="B73" s="373"/>
    </row>
    <row r="74" spans="1:5">
      <c r="A74" s="371" t="s">
        <v>182</v>
      </c>
      <c r="B74" s="371"/>
    </row>
  </sheetData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&amp;C2018-12-17&amp;R&amp;A</oddHeader>
    <oddFooter>&amp;L&amp;F&amp;C&amp;P (&amp;N)&amp;RSiv Stjernborg</oddFooter>
  </headerFooter>
  <rowBreaks count="1" manualBreakCount="1">
    <brk id="37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74"/>
  <sheetViews>
    <sheetView view="pageLayout" zoomScale="120" zoomScaleNormal="130" zoomScalePageLayoutView="120" workbookViewId="0">
      <selection activeCell="A2" sqref="A2"/>
    </sheetView>
  </sheetViews>
  <sheetFormatPr defaultColWidth="9.140625" defaultRowHeight="15"/>
  <cols>
    <col min="1" max="1" width="38.7109375" style="379" customWidth="1"/>
    <col min="2" max="3" width="14.5703125" style="379" customWidth="1"/>
    <col min="4" max="4" width="2.7109375" style="379" customWidth="1"/>
    <col min="5" max="6" width="14.42578125" style="379" customWidth="1"/>
    <col min="7" max="7" width="2.7109375" style="379" customWidth="1"/>
    <col min="8" max="9" width="17.5703125" style="379" customWidth="1"/>
    <col min="10" max="10" width="15.7109375" style="379" customWidth="1"/>
    <col min="11" max="16384" width="9.140625" style="379"/>
  </cols>
  <sheetData>
    <row r="1" spans="1:10">
      <c r="A1" s="374" t="s">
        <v>203</v>
      </c>
      <c r="B1" s="375"/>
      <c r="C1" s="376"/>
      <c r="D1" s="376"/>
      <c r="E1" s="376"/>
      <c r="F1" s="376"/>
      <c r="G1" s="376"/>
      <c r="H1" s="377"/>
      <c r="I1" s="377"/>
      <c r="J1" s="378"/>
    </row>
    <row r="2" spans="1:10" ht="3.95" customHeight="1">
      <c r="A2" s="374"/>
      <c r="B2" s="375"/>
      <c r="C2" s="376"/>
      <c r="D2" s="376"/>
      <c r="E2" s="376"/>
      <c r="F2" s="376"/>
      <c r="G2" s="376"/>
      <c r="H2" s="377"/>
      <c r="I2" s="377"/>
      <c r="J2" s="378"/>
    </row>
    <row r="3" spans="1:10">
      <c r="A3" s="380" t="s">
        <v>165</v>
      </c>
      <c r="B3" s="375"/>
      <c r="C3" s="376"/>
      <c r="D3" s="376"/>
      <c r="E3" s="376"/>
      <c r="F3" s="376"/>
      <c r="G3" s="376"/>
      <c r="H3" s="377"/>
      <c r="I3" s="377"/>
      <c r="J3" s="378"/>
    </row>
    <row r="4" spans="1:10" ht="3.95" customHeight="1">
      <c r="A4" s="381"/>
      <c r="B4" s="375"/>
      <c r="C4" s="376"/>
      <c r="D4" s="376"/>
      <c r="E4" s="382"/>
      <c r="F4" s="383"/>
      <c r="G4" s="383"/>
      <c r="H4" s="384"/>
      <c r="I4" s="384"/>
      <c r="J4" s="385"/>
    </row>
    <row r="5" spans="1:10" ht="48">
      <c r="A5" s="386" t="s">
        <v>204</v>
      </c>
      <c r="B5" s="387" t="s">
        <v>195</v>
      </c>
      <c r="C5" s="387" t="s">
        <v>205</v>
      </c>
      <c r="D5" s="388"/>
      <c r="E5" s="389" t="s">
        <v>206</v>
      </c>
      <c r="F5" s="390" t="s">
        <v>207</v>
      </c>
      <c r="G5" s="391"/>
      <c r="H5" s="521"/>
      <c r="I5" s="521"/>
    </row>
    <row r="6" spans="1:10">
      <c r="A6" s="392"/>
      <c r="B6" s="393">
        <v>43451</v>
      </c>
      <c r="C6" s="393">
        <v>43817</v>
      </c>
      <c r="D6" s="388"/>
      <c r="E6" s="394" t="s">
        <v>208</v>
      </c>
      <c r="F6" s="395" t="s">
        <v>208</v>
      </c>
      <c r="G6" s="391"/>
      <c r="H6" s="396"/>
    </row>
    <row r="7" spans="1:10">
      <c r="A7" s="392"/>
      <c r="B7" s="397" t="s">
        <v>69</v>
      </c>
      <c r="C7" s="397" t="s">
        <v>69</v>
      </c>
      <c r="D7" s="398"/>
      <c r="E7" s="399" t="s">
        <v>209</v>
      </c>
      <c r="F7" s="400" t="s">
        <v>210</v>
      </c>
      <c r="G7" s="401"/>
      <c r="H7" s="402"/>
    </row>
    <row r="8" spans="1:10">
      <c r="A8" s="403" t="s">
        <v>32</v>
      </c>
      <c r="B8" s="404"/>
      <c r="C8" s="404"/>
      <c r="D8" s="385"/>
      <c r="E8" s="405"/>
      <c r="F8" s="406"/>
      <c r="G8" s="407"/>
      <c r="H8" s="408"/>
    </row>
    <row r="9" spans="1:10">
      <c r="A9" s="409" t="s">
        <v>1</v>
      </c>
      <c r="B9" s="410">
        <v>10.210000000000001</v>
      </c>
      <c r="C9" s="410">
        <v>10.210000000000001</v>
      </c>
      <c r="D9" s="388"/>
      <c r="E9" s="411">
        <v>10.210000000000001</v>
      </c>
      <c r="F9" s="412">
        <v>10.210000000000001</v>
      </c>
      <c r="G9" s="391"/>
      <c r="H9" s="391"/>
    </row>
    <row r="10" spans="1:10">
      <c r="A10" s="404" t="s">
        <v>2</v>
      </c>
      <c r="B10" s="410">
        <v>0.6</v>
      </c>
      <c r="C10" s="410">
        <v>0.6</v>
      </c>
      <c r="D10" s="388"/>
      <c r="E10" s="411">
        <v>0</v>
      </c>
      <c r="F10" s="412">
        <v>0</v>
      </c>
      <c r="G10" s="391"/>
      <c r="H10" s="391"/>
    </row>
    <row r="11" spans="1:10">
      <c r="A11" s="404" t="s">
        <v>3</v>
      </c>
      <c r="B11" s="410">
        <v>3.55</v>
      </c>
      <c r="C11" s="410">
        <v>3.55</v>
      </c>
      <c r="D11" s="388"/>
      <c r="E11" s="411">
        <v>0</v>
      </c>
      <c r="F11" s="412">
        <v>0</v>
      </c>
      <c r="G11" s="391"/>
      <c r="H11" s="391"/>
    </row>
    <row r="12" spans="1:10">
      <c r="A12" s="404" t="s">
        <v>4</v>
      </c>
      <c r="B12" s="410">
        <v>0.2</v>
      </c>
      <c r="C12" s="410">
        <v>0.2</v>
      </c>
      <c r="D12" s="388"/>
      <c r="E12" s="411">
        <v>0</v>
      </c>
      <c r="F12" s="412">
        <v>0</v>
      </c>
      <c r="G12" s="391"/>
      <c r="H12" s="391"/>
    </row>
    <row r="13" spans="1:10">
      <c r="A13" s="404" t="s">
        <v>5</v>
      </c>
      <c r="B13" s="410">
        <v>2.6</v>
      </c>
      <c r="C13" s="410">
        <v>2.6</v>
      </c>
      <c r="D13" s="388"/>
      <c r="E13" s="411">
        <v>0</v>
      </c>
      <c r="F13" s="412">
        <v>0</v>
      </c>
      <c r="G13" s="391"/>
      <c r="H13" s="391"/>
    </row>
    <row r="14" spans="1:10">
      <c r="A14" s="404" t="s">
        <v>6</v>
      </c>
      <c r="B14" s="410">
        <v>2.64</v>
      </c>
      <c r="C14" s="410">
        <v>2.64</v>
      </c>
      <c r="D14" s="388"/>
      <c r="E14" s="411">
        <v>0</v>
      </c>
      <c r="F14" s="412">
        <v>0</v>
      </c>
      <c r="G14" s="391"/>
      <c r="H14" s="391"/>
    </row>
    <row r="15" spans="1:10">
      <c r="A15" s="413" t="s">
        <v>7</v>
      </c>
      <c r="B15" s="414">
        <v>11.62</v>
      </c>
      <c r="C15" s="414">
        <v>11.62</v>
      </c>
      <c r="D15" s="415"/>
      <c r="E15" s="416">
        <v>0</v>
      </c>
      <c r="F15" s="417">
        <v>0</v>
      </c>
      <c r="G15" s="391"/>
      <c r="H15" s="391"/>
    </row>
    <row r="16" spans="1:10">
      <c r="A16" s="403" t="s">
        <v>153</v>
      </c>
      <c r="B16" s="418">
        <f t="shared" ref="B16:C16" si="0">SUM(B9:B15)</f>
        <v>31.42</v>
      </c>
      <c r="C16" s="418">
        <f t="shared" si="0"/>
        <v>31.42</v>
      </c>
      <c r="D16" s="419"/>
      <c r="E16" s="420">
        <f>SUM(E9:E15)</f>
        <v>10.210000000000001</v>
      </c>
      <c r="F16" s="421">
        <f>SUM(F9:F15)</f>
        <v>10.210000000000001</v>
      </c>
      <c r="G16" s="396"/>
      <c r="H16" s="396"/>
    </row>
    <row r="17" spans="1:8" ht="3.95" customHeight="1">
      <c r="D17" s="422"/>
      <c r="F17" s="423"/>
      <c r="G17" s="424"/>
      <c r="H17" s="425"/>
    </row>
    <row r="18" spans="1:8">
      <c r="A18" s="403" t="s">
        <v>170</v>
      </c>
      <c r="B18" s="426"/>
      <c r="C18" s="426"/>
      <c r="D18" s="422"/>
      <c r="E18" s="427">
        <v>6.15</v>
      </c>
      <c r="F18" s="428"/>
      <c r="G18" s="424"/>
      <c r="H18" s="424"/>
    </row>
    <row r="19" spans="1:8" ht="3.95" customHeight="1">
      <c r="D19" s="422"/>
      <c r="F19" s="423"/>
      <c r="G19" s="424"/>
      <c r="H19" s="425"/>
    </row>
    <row r="20" spans="1:8">
      <c r="A20" s="403" t="s">
        <v>33</v>
      </c>
      <c r="B20" s="426"/>
      <c r="C20" s="426"/>
      <c r="D20" s="429"/>
      <c r="E20" s="430"/>
      <c r="F20" s="431"/>
      <c r="G20" s="432"/>
      <c r="H20" s="391"/>
    </row>
    <row r="21" spans="1:8">
      <c r="A21" s="404" t="s">
        <v>154</v>
      </c>
      <c r="B21" s="410">
        <v>0</v>
      </c>
      <c r="C21" s="433">
        <v>0.1</v>
      </c>
      <c r="D21" s="388"/>
      <c r="E21" s="411">
        <v>0</v>
      </c>
      <c r="F21" s="412">
        <v>0</v>
      </c>
      <c r="G21" s="391"/>
      <c r="H21" s="391"/>
    </row>
    <row r="22" spans="1:8">
      <c r="A22" s="404" t="s">
        <v>12</v>
      </c>
      <c r="B22" s="388">
        <v>0.02</v>
      </c>
      <c r="C22" s="388">
        <v>0.02</v>
      </c>
      <c r="D22" s="388"/>
      <c r="E22" s="411">
        <v>0</v>
      </c>
      <c r="F22" s="412">
        <v>0</v>
      </c>
      <c r="G22" s="391"/>
      <c r="H22" s="391"/>
    </row>
    <row r="23" spans="1:8">
      <c r="A23" s="404" t="s">
        <v>11</v>
      </c>
      <c r="B23" s="410">
        <v>0</v>
      </c>
      <c r="C23" s="410">
        <v>0</v>
      </c>
      <c r="D23" s="388"/>
      <c r="E23" s="411">
        <v>0</v>
      </c>
      <c r="F23" s="412">
        <v>0</v>
      </c>
      <c r="G23" s="391"/>
      <c r="H23" s="391"/>
    </row>
    <row r="24" spans="1:8">
      <c r="A24" s="404" t="s">
        <v>155</v>
      </c>
      <c r="B24" s="410">
        <v>0.01</v>
      </c>
      <c r="C24" s="410">
        <v>0.01</v>
      </c>
      <c r="D24" s="388"/>
      <c r="E24" s="411">
        <v>0.01</v>
      </c>
      <c r="F24" s="412">
        <v>0.01</v>
      </c>
      <c r="G24" s="391"/>
      <c r="H24" s="391"/>
    </row>
    <row r="25" spans="1:8">
      <c r="A25" s="434" t="s">
        <v>34</v>
      </c>
      <c r="B25" s="415">
        <v>0</v>
      </c>
      <c r="C25" s="415">
        <v>0</v>
      </c>
      <c r="D25" s="415"/>
      <c r="E25" s="416">
        <v>0</v>
      </c>
      <c r="F25" s="417">
        <v>0</v>
      </c>
      <c r="G25" s="391"/>
      <c r="H25" s="391"/>
    </row>
    <row r="26" spans="1:8">
      <c r="A26" s="403" t="s">
        <v>156</v>
      </c>
      <c r="B26" s="418">
        <f t="shared" ref="B26:C26" si="1">SUM(B21:B25)</f>
        <v>0.03</v>
      </c>
      <c r="C26" s="435">
        <f t="shared" si="1"/>
        <v>0.13</v>
      </c>
      <c r="D26" s="419"/>
      <c r="E26" s="420">
        <f t="shared" ref="E26:F26" si="2">SUM(E21:E25)</f>
        <v>0.01</v>
      </c>
      <c r="F26" s="421">
        <f t="shared" si="2"/>
        <v>0.01</v>
      </c>
      <c r="G26" s="396"/>
      <c r="H26" s="396"/>
    </row>
    <row r="27" spans="1:8" ht="3.95" customHeight="1">
      <c r="A27" s="403"/>
      <c r="B27" s="418"/>
      <c r="C27" s="418"/>
      <c r="D27" s="419"/>
      <c r="E27" s="420"/>
      <c r="F27" s="421"/>
      <c r="G27" s="396"/>
      <c r="H27" s="396"/>
    </row>
    <row r="28" spans="1:8">
      <c r="A28" s="403" t="s">
        <v>35</v>
      </c>
      <c r="B28" s="426"/>
      <c r="C28" s="426"/>
      <c r="D28" s="436"/>
      <c r="E28" s="430"/>
      <c r="F28" s="431"/>
      <c r="G28" s="437"/>
      <c r="H28" s="437"/>
    </row>
    <row r="29" spans="1:8">
      <c r="A29" s="404" t="s">
        <v>189</v>
      </c>
      <c r="B29" s="410">
        <v>4.8</v>
      </c>
      <c r="C29" s="433">
        <v>4.9000000000000004</v>
      </c>
      <c r="D29" s="388"/>
      <c r="E29" s="411">
        <v>4.5</v>
      </c>
      <c r="F29" s="412">
        <v>4.5</v>
      </c>
      <c r="G29" s="391"/>
      <c r="H29" s="391"/>
    </row>
    <row r="30" spans="1:8">
      <c r="A30" s="404" t="s">
        <v>125</v>
      </c>
      <c r="B30" s="410">
        <f>0.2426*B29</f>
        <v>1.16448</v>
      </c>
      <c r="C30" s="433">
        <f>0.2426*C29</f>
        <v>1.1887400000000001</v>
      </c>
      <c r="D30" s="388"/>
      <c r="E30" s="411">
        <v>1.0900000000000001</v>
      </c>
      <c r="F30" s="412">
        <v>1.0900000000000001</v>
      </c>
      <c r="G30" s="391"/>
      <c r="H30" s="391"/>
    </row>
    <row r="31" spans="1:8">
      <c r="A31" s="404" t="s">
        <v>190</v>
      </c>
      <c r="B31" s="388">
        <v>1.4</v>
      </c>
      <c r="C31" s="438">
        <v>2.02</v>
      </c>
      <c r="D31" s="388"/>
      <c r="E31" s="411">
        <v>0</v>
      </c>
      <c r="F31" s="412">
        <v>0</v>
      </c>
      <c r="G31" s="391"/>
      <c r="H31" s="391"/>
    </row>
    <row r="32" spans="1:8">
      <c r="A32" s="413" t="s">
        <v>107</v>
      </c>
      <c r="B32" s="414">
        <f>0.2426*B31</f>
        <v>0.33964</v>
      </c>
      <c r="C32" s="439">
        <f>0.2426*C31</f>
        <v>0.49005200000000004</v>
      </c>
      <c r="D32" s="415"/>
      <c r="E32" s="416">
        <v>0</v>
      </c>
      <c r="F32" s="417">
        <v>0</v>
      </c>
      <c r="G32" s="391"/>
      <c r="H32" s="391"/>
    </row>
    <row r="33" spans="1:8">
      <c r="A33" s="403" t="s">
        <v>158</v>
      </c>
      <c r="B33" s="418">
        <f t="shared" ref="B33:C33" si="3">SUM(B29:B32)</f>
        <v>7.7041200000000005</v>
      </c>
      <c r="C33" s="435">
        <f t="shared" si="3"/>
        <v>8.5987920000000013</v>
      </c>
      <c r="D33" s="419"/>
      <c r="E33" s="420">
        <f t="shared" ref="E33:F33" si="4">SUM(E29:E32)</f>
        <v>5.59</v>
      </c>
      <c r="F33" s="421">
        <f t="shared" si="4"/>
        <v>5.59</v>
      </c>
      <c r="G33" s="396"/>
      <c r="H33" s="396"/>
    </row>
    <row r="34" spans="1:8" ht="3.95" customHeight="1">
      <c r="A34" s="403"/>
      <c r="B34" s="418"/>
      <c r="C34" s="418"/>
      <c r="D34" s="419"/>
      <c r="E34" s="420"/>
      <c r="F34" s="421"/>
      <c r="G34" s="396"/>
      <c r="H34" s="396"/>
    </row>
    <row r="35" spans="1:8">
      <c r="A35" s="440" t="s">
        <v>159</v>
      </c>
      <c r="B35" s="418">
        <f>+B26+B33</f>
        <v>7.7341200000000008</v>
      </c>
      <c r="C35" s="435">
        <f>+C26+C33</f>
        <v>8.7287920000000021</v>
      </c>
      <c r="D35" s="419"/>
      <c r="E35" s="420">
        <f t="shared" ref="E35:F35" si="5">+E26+E33</f>
        <v>5.6</v>
      </c>
      <c r="F35" s="421">
        <f t="shared" si="5"/>
        <v>5.6</v>
      </c>
      <c r="G35" s="396"/>
      <c r="H35" s="396"/>
    </row>
    <row r="36" spans="1:8" ht="3.95" customHeight="1">
      <c r="A36" s="440"/>
      <c r="B36" s="418"/>
      <c r="C36" s="418"/>
      <c r="D36" s="419"/>
      <c r="E36" s="418"/>
      <c r="F36" s="441"/>
      <c r="G36" s="396"/>
      <c r="H36" s="396"/>
    </row>
    <row r="37" spans="1:8">
      <c r="A37" s="403" t="s">
        <v>160</v>
      </c>
      <c r="B37" s="418">
        <f>B16+B26+B33</f>
        <v>39.154120000000006</v>
      </c>
      <c r="C37" s="435">
        <f>C16+C26+C33</f>
        <v>40.148792</v>
      </c>
      <c r="D37" s="419"/>
      <c r="E37" s="420">
        <f>+E16+E26+E33+E18</f>
        <v>21.96</v>
      </c>
      <c r="F37" s="421">
        <f>+F16+F26+F33+F18</f>
        <v>15.81</v>
      </c>
      <c r="G37" s="396"/>
      <c r="H37" s="396"/>
    </row>
    <row r="38" spans="1:8">
      <c r="A38" s="442" t="s">
        <v>211</v>
      </c>
    </row>
    <row r="39" spans="1:8">
      <c r="A39" s="379" t="s">
        <v>174</v>
      </c>
    </row>
    <row r="40" spans="1:8" ht="6" customHeight="1"/>
    <row r="41" spans="1:8">
      <c r="A41" s="442" t="s">
        <v>175</v>
      </c>
      <c r="B41" s="443" t="s">
        <v>212</v>
      </c>
      <c r="C41" s="444">
        <v>45000</v>
      </c>
      <c r="D41" s="443"/>
      <c r="E41" s="444">
        <v>55000</v>
      </c>
    </row>
    <row r="42" spans="1:8">
      <c r="A42" s="403" t="s">
        <v>32</v>
      </c>
    </row>
    <row r="43" spans="1:8">
      <c r="A43" s="404" t="s">
        <v>1</v>
      </c>
      <c r="B43" s="410">
        <v>10.210000000000001</v>
      </c>
      <c r="C43" s="410">
        <v>10.210000000000001</v>
      </c>
      <c r="D43" s="410"/>
      <c r="E43" s="410">
        <v>10.210000000000001</v>
      </c>
    </row>
    <row r="44" spans="1:8">
      <c r="A44" s="404" t="s">
        <v>2</v>
      </c>
      <c r="B44" s="433">
        <v>0.6</v>
      </c>
      <c r="C44" s="410">
        <v>0.6</v>
      </c>
      <c r="D44" s="410"/>
      <c r="E44" s="410">
        <v>0.6</v>
      </c>
    </row>
    <row r="45" spans="1:8">
      <c r="A45" s="404" t="s">
        <v>3</v>
      </c>
      <c r="B45" s="433">
        <v>3.55</v>
      </c>
      <c r="C45" s="410">
        <v>3.55</v>
      </c>
      <c r="D45" s="433"/>
      <c r="E45" s="410">
        <v>3.55</v>
      </c>
    </row>
    <row r="46" spans="1:8">
      <c r="A46" s="404" t="s">
        <v>4</v>
      </c>
      <c r="B46" s="410">
        <v>0.2</v>
      </c>
      <c r="C46" s="410">
        <v>0.2</v>
      </c>
      <c r="D46" s="410"/>
      <c r="E46" s="410">
        <v>0.2</v>
      </c>
    </row>
    <row r="47" spans="1:8">
      <c r="A47" s="404" t="s">
        <v>5</v>
      </c>
      <c r="B47" s="410">
        <v>2.6</v>
      </c>
      <c r="C47" s="410">
        <v>2.6</v>
      </c>
      <c r="D47" s="410"/>
      <c r="E47" s="410">
        <v>2.6</v>
      </c>
    </row>
    <row r="48" spans="1:8">
      <c r="A48" s="404" t="s">
        <v>6</v>
      </c>
      <c r="B48" s="410">
        <v>2.64</v>
      </c>
      <c r="C48" s="410">
        <v>2.64</v>
      </c>
      <c r="D48" s="433"/>
      <c r="E48" s="410">
        <v>2.64</v>
      </c>
    </row>
    <row r="49" spans="1:5">
      <c r="A49" s="413" t="s">
        <v>7</v>
      </c>
      <c r="B49" s="439">
        <v>11.62</v>
      </c>
      <c r="C49" s="414">
        <v>11.62</v>
      </c>
      <c r="D49" s="439"/>
      <c r="E49" s="439">
        <v>11.62</v>
      </c>
    </row>
    <row r="50" spans="1:5">
      <c r="A50" s="403" t="s">
        <v>153</v>
      </c>
      <c r="B50" s="418">
        <f>SUM(B43:B49)</f>
        <v>31.42</v>
      </c>
      <c r="C50" s="418">
        <f t="shared" ref="C50" si="6">SUM(C43:C49)</f>
        <v>31.42</v>
      </c>
      <c r="D50" s="418"/>
      <c r="E50" s="418">
        <f>SUM(E43:E49)</f>
        <v>31.42</v>
      </c>
    </row>
    <row r="51" spans="1:5">
      <c r="A51" s="403" t="s">
        <v>33</v>
      </c>
      <c r="B51" s="388"/>
      <c r="C51" s="388"/>
      <c r="D51" s="388"/>
      <c r="E51" s="388"/>
    </row>
    <row r="52" spans="1:5">
      <c r="A52" s="404" t="s">
        <v>154</v>
      </c>
      <c r="B52" s="438">
        <v>0.1</v>
      </c>
      <c r="C52" s="438">
        <v>0.1</v>
      </c>
      <c r="D52" s="388"/>
      <c r="E52" s="438">
        <v>0.1</v>
      </c>
    </row>
    <row r="53" spans="1:5">
      <c r="A53" s="404" t="s">
        <v>12</v>
      </c>
      <c r="B53" s="388">
        <v>0.02</v>
      </c>
      <c r="C53" s="388">
        <v>0.02</v>
      </c>
      <c r="D53" s="388"/>
      <c r="E53" s="388">
        <v>0.02</v>
      </c>
    </row>
    <row r="54" spans="1:5">
      <c r="A54" s="404" t="s">
        <v>11</v>
      </c>
      <c r="B54" s="388">
        <v>0</v>
      </c>
      <c r="C54" s="388">
        <v>0</v>
      </c>
      <c r="D54" s="388"/>
      <c r="E54" s="388">
        <v>0</v>
      </c>
    </row>
    <row r="55" spans="1:5">
      <c r="A55" s="404" t="s">
        <v>155</v>
      </c>
      <c r="B55" s="388">
        <v>0.01</v>
      </c>
      <c r="C55" s="388">
        <v>0.01</v>
      </c>
      <c r="D55" s="388"/>
      <c r="E55" s="388">
        <v>0.01</v>
      </c>
    </row>
    <row r="56" spans="1:5">
      <c r="A56" s="434" t="s">
        <v>34</v>
      </c>
      <c r="B56" s="415">
        <v>0</v>
      </c>
      <c r="C56" s="415">
        <v>0</v>
      </c>
      <c r="D56" s="415"/>
      <c r="E56" s="415">
        <v>0</v>
      </c>
    </row>
    <row r="57" spans="1:5">
      <c r="A57" s="403" t="s">
        <v>156</v>
      </c>
      <c r="B57" s="419">
        <f>SUM(B52:B56)</f>
        <v>0.13</v>
      </c>
      <c r="C57" s="419">
        <f t="shared" ref="C57" si="7">SUM(C52:C56)</f>
        <v>0.13</v>
      </c>
      <c r="D57" s="419"/>
      <c r="E57" s="419">
        <f>SUM(E52:E56)</f>
        <v>0.13</v>
      </c>
    </row>
    <row r="58" spans="1:5">
      <c r="A58" s="403" t="s">
        <v>35</v>
      </c>
      <c r="B58" s="436"/>
      <c r="C58" s="436"/>
      <c r="D58" s="436"/>
      <c r="E58" s="436"/>
    </row>
    <row r="59" spans="1:5">
      <c r="A59" s="404" t="s">
        <v>200</v>
      </c>
      <c r="B59" s="410">
        <v>4.5</v>
      </c>
      <c r="C59" s="410">
        <v>4.5</v>
      </c>
      <c r="D59" s="388"/>
      <c r="E59" s="410">
        <v>4.5</v>
      </c>
    </row>
    <row r="60" spans="1:5">
      <c r="A60" s="404" t="s">
        <v>125</v>
      </c>
      <c r="B60" s="410">
        <f>0.2426*B59</f>
        <v>1.0917000000000001</v>
      </c>
      <c r="C60" s="410">
        <f>0.2426*C59</f>
        <v>1.0917000000000001</v>
      </c>
      <c r="D60" s="388"/>
      <c r="E60" s="410">
        <f>0.2426*E59</f>
        <v>1.0917000000000001</v>
      </c>
    </row>
    <row r="61" spans="1:5">
      <c r="A61" s="445" t="s">
        <v>192</v>
      </c>
      <c r="B61" s="446">
        <v>0</v>
      </c>
      <c r="C61" s="446">
        <f>((C41-B71)*0.3/C41)*100</f>
        <v>2.166666666666667</v>
      </c>
      <c r="D61" s="446"/>
      <c r="E61" s="446">
        <f>((E41-B71)*0.3/E41)*100</f>
        <v>7.2272727272727266</v>
      </c>
    </row>
    <row r="62" spans="1:5">
      <c r="A62" s="447" t="s">
        <v>107</v>
      </c>
      <c r="B62" s="448">
        <f>0.2426*B61</f>
        <v>0</v>
      </c>
      <c r="C62" s="448">
        <f>0.2426*C61</f>
        <v>0.5256333333333334</v>
      </c>
      <c r="D62" s="448"/>
      <c r="E62" s="448">
        <f>0.2426*E61</f>
        <v>1.7533363636363635</v>
      </c>
    </row>
    <row r="63" spans="1:5">
      <c r="A63" s="403" t="s">
        <v>158</v>
      </c>
      <c r="B63" s="419">
        <f>SUM(B59:B62)</f>
        <v>5.5917000000000003</v>
      </c>
      <c r="C63" s="419">
        <f t="shared" ref="C63" si="8">SUM(C59:C62)</f>
        <v>8.2840000000000007</v>
      </c>
      <c r="D63" s="419"/>
      <c r="E63" s="419">
        <f>SUM(E59:E62)</f>
        <v>14.572309090909089</v>
      </c>
    </row>
    <row r="64" spans="1:5">
      <c r="A64" s="440" t="s">
        <v>159</v>
      </c>
      <c r="B64" s="419">
        <f>+B57+B63</f>
        <v>5.7217000000000002</v>
      </c>
      <c r="C64" s="419">
        <f t="shared" ref="C64" si="9">+C57+C63</f>
        <v>8.4140000000000015</v>
      </c>
      <c r="D64" s="419"/>
      <c r="E64" s="419">
        <f>+E57+E63</f>
        <v>14.70230909090909</v>
      </c>
    </row>
    <row r="65" spans="1:5" ht="6" customHeight="1">
      <c r="A65" s="440"/>
      <c r="B65" s="419"/>
      <c r="C65" s="419"/>
      <c r="D65" s="419"/>
      <c r="E65" s="419"/>
    </row>
    <row r="66" spans="1:5">
      <c r="A66" s="403" t="s">
        <v>160</v>
      </c>
      <c r="B66" s="419">
        <f>+B50+B57+B63</f>
        <v>37.1417</v>
      </c>
      <c r="C66" s="419">
        <f>+C50+C57+C63</f>
        <v>39.834000000000003</v>
      </c>
      <c r="D66" s="419"/>
      <c r="E66" s="419">
        <f>+E50+E57+E63</f>
        <v>46.122309090909091</v>
      </c>
    </row>
    <row r="67" spans="1:5" ht="6" customHeight="1"/>
    <row r="68" spans="1:5">
      <c r="A68" s="449" t="s">
        <v>177</v>
      </c>
      <c r="B68" s="450"/>
    </row>
    <row r="69" spans="1:5">
      <c r="A69" s="450" t="s">
        <v>213</v>
      </c>
      <c r="B69" s="451">
        <v>66800</v>
      </c>
    </row>
    <row r="70" spans="1:5">
      <c r="A70" s="450" t="s">
        <v>179</v>
      </c>
      <c r="B70" s="451">
        <f>7.5*B69</f>
        <v>501000</v>
      </c>
    </row>
    <row r="71" spans="1:5">
      <c r="A71" s="450" t="s">
        <v>202</v>
      </c>
      <c r="B71" s="451">
        <f>B70/12</f>
        <v>41750</v>
      </c>
    </row>
    <row r="72" spans="1:5" ht="6" customHeight="1">
      <c r="A72" s="450"/>
      <c r="B72" s="452"/>
    </row>
    <row r="73" spans="1:5">
      <c r="A73" s="449" t="s">
        <v>181</v>
      </c>
      <c r="B73" s="452"/>
    </row>
    <row r="74" spans="1:5">
      <c r="A74" s="450" t="s">
        <v>182</v>
      </c>
      <c r="B74" s="450"/>
    </row>
  </sheetData>
  <mergeCells count="1">
    <mergeCell ref="H5:I5"/>
  </mergeCells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 2019-12-18&amp;R&amp;A</oddHeader>
    <oddFooter>&amp;L&amp;9&amp;F&amp;C&amp;9&amp;P (&amp;N)&amp;R&amp;9Siv Stjernborg</oddFooter>
  </headerFooter>
  <rowBreaks count="1" manualBreakCount="1">
    <brk id="37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72"/>
  <sheetViews>
    <sheetView view="pageLayout" zoomScale="120" zoomScaleNormal="130" zoomScalePageLayoutView="120" workbookViewId="0">
      <selection activeCell="A2" sqref="A2"/>
    </sheetView>
  </sheetViews>
  <sheetFormatPr defaultColWidth="9.140625" defaultRowHeight="15"/>
  <cols>
    <col min="1" max="1" width="38.7109375" style="458" customWidth="1"/>
    <col min="2" max="3" width="14.5703125" style="458" customWidth="1"/>
    <col min="4" max="4" width="2.7109375" style="458" customWidth="1"/>
    <col min="5" max="6" width="14.42578125" style="458" customWidth="1"/>
    <col min="7" max="7" width="2.7109375" style="458" customWidth="1"/>
    <col min="8" max="9" width="17.5703125" style="458" customWidth="1"/>
    <col min="10" max="10" width="15.7109375" style="458" customWidth="1"/>
    <col min="11" max="16384" width="9.140625" style="458"/>
  </cols>
  <sheetData>
    <row r="1" spans="1:10">
      <c r="A1" s="453" t="s">
        <v>214</v>
      </c>
      <c r="B1" s="454"/>
      <c r="C1" s="455"/>
      <c r="D1" s="455"/>
      <c r="E1" s="455"/>
      <c r="F1" s="455"/>
      <c r="G1" s="455"/>
      <c r="H1" s="456"/>
      <c r="I1" s="456"/>
      <c r="J1" s="457"/>
    </row>
    <row r="2" spans="1:10" ht="3.95" customHeight="1">
      <c r="A2" s="453"/>
      <c r="B2" s="454"/>
      <c r="C2" s="455"/>
      <c r="D2" s="455"/>
      <c r="E2" s="455"/>
      <c r="F2" s="455"/>
      <c r="G2" s="455"/>
      <c r="H2" s="456"/>
      <c r="I2" s="456"/>
      <c r="J2" s="457"/>
    </row>
    <row r="3" spans="1:10">
      <c r="A3" s="459" t="s">
        <v>165</v>
      </c>
      <c r="B3" s="454"/>
      <c r="C3" s="455"/>
      <c r="D3" s="455"/>
      <c r="E3" s="455"/>
      <c r="F3" s="455"/>
      <c r="G3" s="455"/>
      <c r="H3" s="456"/>
      <c r="I3" s="456"/>
      <c r="J3" s="457"/>
    </row>
    <row r="4" spans="1:10" ht="3.95" customHeight="1">
      <c r="A4" s="460"/>
      <c r="B4" s="454"/>
      <c r="C4" s="455"/>
      <c r="D4" s="455"/>
      <c r="E4" s="461"/>
      <c r="F4" s="462"/>
      <c r="G4" s="462"/>
      <c r="H4" s="463"/>
      <c r="I4" s="463"/>
      <c r="J4" s="464"/>
    </row>
    <row r="5" spans="1:10" ht="45">
      <c r="A5" s="465" t="s">
        <v>204</v>
      </c>
      <c r="B5" s="466" t="s">
        <v>205</v>
      </c>
      <c r="C5" s="466" t="s">
        <v>215</v>
      </c>
      <c r="D5" s="467"/>
      <c r="E5" s="468" t="s">
        <v>216</v>
      </c>
      <c r="F5" s="469" t="s">
        <v>217</v>
      </c>
      <c r="G5" s="470"/>
      <c r="H5" s="522"/>
      <c r="I5" s="522"/>
    </row>
    <row r="6" spans="1:10">
      <c r="A6" s="471"/>
      <c r="B6" s="472">
        <v>43817</v>
      </c>
      <c r="C6" s="472">
        <v>44180</v>
      </c>
      <c r="D6" s="467"/>
      <c r="E6" s="473" t="s">
        <v>218</v>
      </c>
      <c r="F6" s="473" t="s">
        <v>219</v>
      </c>
      <c r="G6" s="470"/>
      <c r="H6" s="474"/>
    </row>
    <row r="7" spans="1:10">
      <c r="A7" s="471"/>
      <c r="B7" s="475" t="s">
        <v>69</v>
      </c>
      <c r="C7" s="475" t="s">
        <v>69</v>
      </c>
      <c r="D7" s="476"/>
      <c r="E7" s="477" t="s">
        <v>220</v>
      </c>
      <c r="F7" s="477" t="s">
        <v>221</v>
      </c>
      <c r="G7" s="478"/>
      <c r="H7" s="479"/>
    </row>
    <row r="8" spans="1:10">
      <c r="A8" s="480" t="s">
        <v>32</v>
      </c>
      <c r="B8" s="481"/>
      <c r="C8" s="481"/>
      <c r="D8" s="464"/>
      <c r="E8" s="482"/>
      <c r="F8" s="482"/>
      <c r="G8" s="483"/>
      <c r="H8" s="484"/>
    </row>
    <row r="9" spans="1:10">
      <c r="A9" s="485" t="s">
        <v>1</v>
      </c>
      <c r="B9" s="486">
        <v>10.210000000000001</v>
      </c>
      <c r="C9" s="486">
        <v>10.210000000000001</v>
      </c>
      <c r="D9" s="467"/>
      <c r="E9" s="487">
        <v>10.210000000000001</v>
      </c>
      <c r="F9" s="487">
        <v>10.210000000000001</v>
      </c>
      <c r="G9" s="470"/>
      <c r="H9" s="470"/>
    </row>
    <row r="10" spans="1:10">
      <c r="A10" s="481" t="s">
        <v>2</v>
      </c>
      <c r="B10" s="486">
        <v>0.6</v>
      </c>
      <c r="C10" s="486">
        <v>0.6</v>
      </c>
      <c r="D10" s="467"/>
      <c r="E10" s="487">
        <v>0</v>
      </c>
      <c r="F10" s="487">
        <v>0.27</v>
      </c>
      <c r="G10" s="470"/>
      <c r="H10" s="470"/>
    </row>
    <row r="11" spans="1:10">
      <c r="A11" s="481" t="s">
        <v>3</v>
      </c>
      <c r="B11" s="486">
        <v>3.55</v>
      </c>
      <c r="C11" s="486">
        <v>3.55</v>
      </c>
      <c r="D11" s="467"/>
      <c r="E11" s="487">
        <v>0</v>
      </c>
      <c r="F11" s="487">
        <v>1.59</v>
      </c>
      <c r="G11" s="470"/>
      <c r="H11" s="470"/>
    </row>
    <row r="12" spans="1:10">
      <c r="A12" s="481" t="s">
        <v>4</v>
      </c>
      <c r="B12" s="486">
        <v>0.2</v>
      </c>
      <c r="C12" s="486">
        <v>0.2</v>
      </c>
      <c r="D12" s="467"/>
      <c r="E12" s="487">
        <v>0</v>
      </c>
      <c r="F12" s="487">
        <v>0.09</v>
      </c>
      <c r="G12" s="470"/>
      <c r="H12" s="470"/>
    </row>
    <row r="13" spans="1:10">
      <c r="A13" s="481" t="s">
        <v>5</v>
      </c>
      <c r="B13" s="486">
        <v>2.6</v>
      </c>
      <c r="C13" s="486">
        <v>2.6</v>
      </c>
      <c r="D13" s="467"/>
      <c r="E13" s="487">
        <v>0</v>
      </c>
      <c r="F13" s="487">
        <v>1.17</v>
      </c>
      <c r="G13" s="470"/>
      <c r="H13" s="470"/>
    </row>
    <row r="14" spans="1:10">
      <c r="A14" s="481" t="s">
        <v>6</v>
      </c>
      <c r="B14" s="486">
        <v>2.64</v>
      </c>
      <c r="C14" s="486">
        <v>2.64</v>
      </c>
      <c r="D14" s="467"/>
      <c r="E14" s="487">
        <v>0</v>
      </c>
      <c r="F14" s="487">
        <v>1.18</v>
      </c>
      <c r="G14" s="470"/>
      <c r="H14" s="470"/>
    </row>
    <row r="15" spans="1:10">
      <c r="A15" s="488" t="s">
        <v>7</v>
      </c>
      <c r="B15" s="489">
        <v>11.62</v>
      </c>
      <c r="C15" s="489">
        <v>11.62</v>
      </c>
      <c r="D15" s="490"/>
      <c r="E15" s="491">
        <v>0</v>
      </c>
      <c r="F15" s="491">
        <v>5.22</v>
      </c>
      <c r="G15" s="470"/>
      <c r="H15" s="470"/>
    </row>
    <row r="16" spans="1:10">
      <c r="A16" s="480" t="s">
        <v>153</v>
      </c>
      <c r="B16" s="492">
        <f t="shared" ref="B16:C16" si="0">SUM(B9:B15)</f>
        <v>31.42</v>
      </c>
      <c r="C16" s="492">
        <f t="shared" si="0"/>
        <v>31.42</v>
      </c>
      <c r="D16" s="493"/>
      <c r="E16" s="494">
        <f>SUM(E9:E15)</f>
        <v>10.210000000000001</v>
      </c>
      <c r="F16" s="494">
        <f>SUM(F9:F15)</f>
        <v>19.73</v>
      </c>
      <c r="G16" s="474"/>
      <c r="H16" s="474"/>
    </row>
    <row r="17" spans="1:8" ht="3.95" customHeight="1">
      <c r="D17" s="495"/>
      <c r="E17" s="496"/>
      <c r="F17" s="496"/>
      <c r="G17" s="497"/>
      <c r="H17" s="498"/>
    </row>
    <row r="18" spans="1:8">
      <c r="A18" s="480" t="s">
        <v>33</v>
      </c>
      <c r="B18" s="499"/>
      <c r="C18" s="499"/>
      <c r="D18" s="500"/>
      <c r="E18" s="501"/>
      <c r="F18" s="501"/>
      <c r="G18" s="502"/>
      <c r="H18" s="470"/>
    </row>
    <row r="19" spans="1:8">
      <c r="A19" s="481" t="s">
        <v>222</v>
      </c>
      <c r="B19" s="486">
        <v>0.1</v>
      </c>
      <c r="C19" s="486">
        <v>0.1</v>
      </c>
      <c r="D19" s="467"/>
      <c r="E19" s="487">
        <v>0</v>
      </c>
      <c r="F19" s="487">
        <v>0.1</v>
      </c>
      <c r="G19" s="470"/>
      <c r="H19" s="470"/>
    </row>
    <row r="20" spans="1:8">
      <c r="A20" s="481" t="s">
        <v>12</v>
      </c>
      <c r="B20" s="467">
        <v>0.02</v>
      </c>
      <c r="C20" s="467">
        <v>0.02</v>
      </c>
      <c r="D20" s="467"/>
      <c r="E20" s="487">
        <v>0</v>
      </c>
      <c r="F20" s="487">
        <v>0.02</v>
      </c>
      <c r="G20" s="470"/>
      <c r="H20" s="470"/>
    </row>
    <row r="21" spans="1:8">
      <c r="A21" s="481" t="s">
        <v>11</v>
      </c>
      <c r="B21" s="486">
        <v>0</v>
      </c>
      <c r="C21" s="486">
        <v>0</v>
      </c>
      <c r="D21" s="467"/>
      <c r="E21" s="487">
        <v>0</v>
      </c>
      <c r="F21" s="487">
        <v>0</v>
      </c>
      <c r="G21" s="470"/>
      <c r="H21" s="470"/>
    </row>
    <row r="22" spans="1:8">
      <c r="A22" s="481" t="s">
        <v>155</v>
      </c>
      <c r="B22" s="486">
        <v>0.01</v>
      </c>
      <c r="C22" s="486">
        <v>0.01</v>
      </c>
      <c r="D22" s="467"/>
      <c r="E22" s="487">
        <v>0.01</v>
      </c>
      <c r="F22" s="487">
        <v>0.01</v>
      </c>
      <c r="G22" s="470"/>
      <c r="H22" s="470"/>
    </row>
    <row r="23" spans="1:8">
      <c r="A23" s="503" t="s">
        <v>34</v>
      </c>
      <c r="B23" s="490">
        <v>0</v>
      </c>
      <c r="C23" s="490">
        <v>0</v>
      </c>
      <c r="D23" s="490"/>
      <c r="E23" s="491">
        <v>0</v>
      </c>
      <c r="F23" s="491">
        <v>0</v>
      </c>
      <c r="G23" s="470"/>
      <c r="H23" s="470"/>
    </row>
    <row r="24" spans="1:8">
      <c r="A24" s="480" t="s">
        <v>156</v>
      </c>
      <c r="B24" s="492">
        <f t="shared" ref="B24:C24" si="1">SUM(B19:B23)</f>
        <v>0.13</v>
      </c>
      <c r="C24" s="492">
        <f t="shared" si="1"/>
        <v>0.13</v>
      </c>
      <c r="D24" s="493"/>
      <c r="E24" s="494">
        <f t="shared" ref="E24:F24" si="2">SUM(E19:E23)</f>
        <v>0.01</v>
      </c>
      <c r="F24" s="494">
        <f t="shared" si="2"/>
        <v>0.13</v>
      </c>
      <c r="G24" s="474"/>
      <c r="H24" s="474"/>
    </row>
    <row r="25" spans="1:8" ht="3.95" customHeight="1">
      <c r="A25" s="480"/>
      <c r="B25" s="492"/>
      <c r="C25" s="492"/>
      <c r="D25" s="493"/>
      <c r="E25" s="494"/>
      <c r="F25" s="494"/>
      <c r="G25" s="474"/>
      <c r="H25" s="474"/>
    </row>
    <row r="26" spans="1:8">
      <c r="A26" s="480" t="s">
        <v>35</v>
      </c>
      <c r="B26" s="499"/>
      <c r="C26" s="499"/>
      <c r="D26" s="504"/>
      <c r="E26" s="501"/>
      <c r="F26" s="501"/>
      <c r="G26" s="505"/>
      <c r="H26" s="505"/>
    </row>
    <row r="27" spans="1:8">
      <c r="A27" s="481" t="s">
        <v>223</v>
      </c>
      <c r="B27" s="486">
        <v>4.9000000000000004</v>
      </c>
      <c r="C27" s="486">
        <v>4.9000000000000004</v>
      </c>
      <c r="D27" s="467"/>
      <c r="E27" s="487">
        <v>4.5</v>
      </c>
      <c r="F27" s="487">
        <v>4.5</v>
      </c>
      <c r="G27" s="470"/>
      <c r="H27" s="470"/>
    </row>
    <row r="28" spans="1:8">
      <c r="A28" s="481" t="s">
        <v>125</v>
      </c>
      <c r="B28" s="486">
        <f>0.2426*B27</f>
        <v>1.1887400000000001</v>
      </c>
      <c r="C28" s="486">
        <f>0.2426*C27</f>
        <v>1.1887400000000001</v>
      </c>
      <c r="D28" s="467"/>
      <c r="E28" s="487">
        <v>1.0900000000000001</v>
      </c>
      <c r="F28" s="487">
        <f>0.2426*F27</f>
        <v>1.0917000000000001</v>
      </c>
      <c r="G28" s="470"/>
      <c r="H28" s="470"/>
    </row>
    <row r="29" spans="1:8">
      <c r="A29" s="481" t="s">
        <v>190</v>
      </c>
      <c r="B29" s="467">
        <v>2.02</v>
      </c>
      <c r="C29" s="467">
        <v>2.02</v>
      </c>
      <c r="D29" s="467"/>
      <c r="E29" s="487">
        <v>0</v>
      </c>
      <c r="F29" s="487">
        <v>0</v>
      </c>
      <c r="G29" s="470"/>
      <c r="H29" s="470"/>
    </row>
    <row r="30" spans="1:8">
      <c r="A30" s="488" t="s">
        <v>107</v>
      </c>
      <c r="B30" s="489">
        <f>0.2426*B29</f>
        <v>0.49005200000000004</v>
      </c>
      <c r="C30" s="489">
        <f>0.2426*C29</f>
        <v>0.49005200000000004</v>
      </c>
      <c r="D30" s="490"/>
      <c r="E30" s="491">
        <v>0</v>
      </c>
      <c r="F30" s="491">
        <f>0.2426*F29</f>
        <v>0</v>
      </c>
      <c r="G30" s="470"/>
      <c r="H30" s="470"/>
    </row>
    <row r="31" spans="1:8">
      <c r="A31" s="480" t="s">
        <v>158</v>
      </c>
      <c r="B31" s="492">
        <f t="shared" ref="B31" si="3">SUM(B27:B30)</f>
        <v>8.5987920000000013</v>
      </c>
      <c r="C31" s="492">
        <f t="shared" ref="C31" si="4">SUM(C27:C30)</f>
        <v>8.5987920000000013</v>
      </c>
      <c r="D31" s="493"/>
      <c r="E31" s="494">
        <f t="shared" ref="E31:F31" si="5">SUM(E27:E30)</f>
        <v>5.59</v>
      </c>
      <c r="F31" s="494">
        <f t="shared" si="5"/>
        <v>5.5917000000000003</v>
      </c>
      <c r="G31" s="474"/>
      <c r="H31" s="474"/>
    </row>
    <row r="32" spans="1:8" ht="3.95" customHeight="1">
      <c r="A32" s="480"/>
      <c r="B32" s="492"/>
      <c r="C32" s="492"/>
      <c r="D32" s="493"/>
      <c r="E32" s="494"/>
      <c r="F32" s="494"/>
      <c r="G32" s="474"/>
      <c r="H32" s="474"/>
    </row>
    <row r="33" spans="1:8">
      <c r="A33" s="506" t="s">
        <v>159</v>
      </c>
      <c r="B33" s="492">
        <f>+B24+B31</f>
        <v>8.7287920000000021</v>
      </c>
      <c r="C33" s="492">
        <f>+C24+C31</f>
        <v>8.7287920000000021</v>
      </c>
      <c r="D33" s="493"/>
      <c r="E33" s="494">
        <f t="shared" ref="E33:F33" si="6">+E24+E31</f>
        <v>5.6</v>
      </c>
      <c r="F33" s="494">
        <f t="shared" si="6"/>
        <v>5.7217000000000002</v>
      </c>
      <c r="G33" s="474"/>
      <c r="H33" s="474"/>
    </row>
    <row r="34" spans="1:8" ht="3.95" customHeight="1">
      <c r="A34" s="506"/>
      <c r="B34" s="492"/>
      <c r="C34" s="492"/>
      <c r="D34" s="493"/>
      <c r="E34" s="507"/>
      <c r="F34" s="507"/>
      <c r="G34" s="474"/>
      <c r="H34" s="474"/>
    </row>
    <row r="35" spans="1:8">
      <c r="A35" s="480" t="s">
        <v>160</v>
      </c>
      <c r="B35" s="492">
        <f>B16+B24+B31</f>
        <v>40.148792</v>
      </c>
      <c r="C35" s="492">
        <f>C16+C24+C31</f>
        <v>40.148792</v>
      </c>
      <c r="D35" s="493"/>
      <c r="E35" s="494">
        <f>+E16+E24+E31</f>
        <v>15.81</v>
      </c>
      <c r="F35" s="494">
        <f>+F16+F24+F31</f>
        <v>25.451699999999999</v>
      </c>
      <c r="G35" s="474"/>
      <c r="H35" s="474"/>
    </row>
    <row r="36" spans="1:8">
      <c r="A36" s="508" t="s">
        <v>224</v>
      </c>
    </row>
    <row r="37" spans="1:8">
      <c r="A37" s="458" t="s">
        <v>174</v>
      </c>
    </row>
    <row r="38" spans="1:8" ht="6" customHeight="1"/>
    <row r="39" spans="1:8">
      <c r="A39" s="508" t="s">
        <v>175</v>
      </c>
      <c r="B39" s="509" t="s">
        <v>225</v>
      </c>
      <c r="C39" s="510">
        <v>45000</v>
      </c>
      <c r="D39" s="509"/>
      <c r="E39" s="510">
        <v>55000</v>
      </c>
    </row>
    <row r="40" spans="1:8">
      <c r="A40" s="480" t="s">
        <v>32</v>
      </c>
    </row>
    <row r="41" spans="1:8">
      <c r="A41" s="481" t="s">
        <v>1</v>
      </c>
      <c r="B41" s="486">
        <v>10.210000000000001</v>
      </c>
      <c r="C41" s="486">
        <f>B41</f>
        <v>10.210000000000001</v>
      </c>
      <c r="D41" s="486"/>
      <c r="E41" s="486">
        <f>B41</f>
        <v>10.210000000000001</v>
      </c>
    </row>
    <row r="42" spans="1:8">
      <c r="A42" s="481" t="s">
        <v>2</v>
      </c>
      <c r="B42" s="486">
        <v>0.6</v>
      </c>
      <c r="C42" s="486">
        <f t="shared" ref="C42:C47" si="7">B42</f>
        <v>0.6</v>
      </c>
      <c r="D42" s="486"/>
      <c r="E42" s="486">
        <f t="shared" ref="E42:E47" si="8">B42</f>
        <v>0.6</v>
      </c>
    </row>
    <row r="43" spans="1:8">
      <c r="A43" s="481" t="s">
        <v>3</v>
      </c>
      <c r="B43" s="486">
        <v>3.55</v>
      </c>
      <c r="C43" s="486">
        <f t="shared" si="7"/>
        <v>3.55</v>
      </c>
      <c r="D43" s="511"/>
      <c r="E43" s="486">
        <f t="shared" si="8"/>
        <v>3.55</v>
      </c>
    </row>
    <row r="44" spans="1:8">
      <c r="A44" s="481" t="s">
        <v>4</v>
      </c>
      <c r="B44" s="486">
        <v>0.2</v>
      </c>
      <c r="C44" s="486">
        <f t="shared" si="7"/>
        <v>0.2</v>
      </c>
      <c r="D44" s="486"/>
      <c r="E44" s="486">
        <f t="shared" si="8"/>
        <v>0.2</v>
      </c>
    </row>
    <row r="45" spans="1:8">
      <c r="A45" s="481" t="s">
        <v>5</v>
      </c>
      <c r="B45" s="486">
        <v>2.6</v>
      </c>
      <c r="C45" s="486">
        <f t="shared" si="7"/>
        <v>2.6</v>
      </c>
      <c r="D45" s="486"/>
      <c r="E45" s="486">
        <f t="shared" si="8"/>
        <v>2.6</v>
      </c>
    </row>
    <row r="46" spans="1:8">
      <c r="A46" s="481" t="s">
        <v>6</v>
      </c>
      <c r="B46" s="486">
        <v>2.64</v>
      </c>
      <c r="C46" s="486">
        <f t="shared" si="7"/>
        <v>2.64</v>
      </c>
      <c r="D46" s="511"/>
      <c r="E46" s="486">
        <f t="shared" si="8"/>
        <v>2.64</v>
      </c>
    </row>
    <row r="47" spans="1:8">
      <c r="A47" s="488" t="s">
        <v>7</v>
      </c>
      <c r="B47" s="489">
        <v>11.62</v>
      </c>
      <c r="C47" s="489">
        <f t="shared" si="7"/>
        <v>11.62</v>
      </c>
      <c r="D47" s="512"/>
      <c r="E47" s="489">
        <f t="shared" si="8"/>
        <v>11.62</v>
      </c>
    </row>
    <row r="48" spans="1:8">
      <c r="A48" s="480" t="s">
        <v>153</v>
      </c>
      <c r="B48" s="492">
        <f>SUM(B41:B47)</f>
        <v>31.42</v>
      </c>
      <c r="C48" s="492">
        <f t="shared" ref="C48" si="9">SUM(C41:C47)</f>
        <v>31.42</v>
      </c>
      <c r="D48" s="492"/>
      <c r="E48" s="492">
        <f>SUM(E41:E47)</f>
        <v>31.42</v>
      </c>
    </row>
    <row r="49" spans="1:5">
      <c r="A49" s="480" t="s">
        <v>33</v>
      </c>
      <c r="B49" s="467"/>
      <c r="C49" s="467"/>
      <c r="D49" s="467"/>
      <c r="E49" s="467"/>
    </row>
    <row r="50" spans="1:5">
      <c r="A50" s="481" t="s">
        <v>154</v>
      </c>
      <c r="B50" s="486">
        <v>0.1</v>
      </c>
      <c r="C50" s="467">
        <f>B50</f>
        <v>0.1</v>
      </c>
      <c r="D50" s="467"/>
      <c r="E50" s="467">
        <f>B50</f>
        <v>0.1</v>
      </c>
    </row>
    <row r="51" spans="1:5">
      <c r="A51" s="481" t="s">
        <v>12</v>
      </c>
      <c r="B51" s="467">
        <v>0.02</v>
      </c>
      <c r="C51" s="467">
        <f t="shared" ref="C51:C54" si="10">B51</f>
        <v>0.02</v>
      </c>
      <c r="D51" s="467"/>
      <c r="E51" s="467">
        <f t="shared" ref="E51:E54" si="11">B51</f>
        <v>0.02</v>
      </c>
    </row>
    <row r="52" spans="1:5">
      <c r="A52" s="481" t="s">
        <v>11</v>
      </c>
      <c r="B52" s="486">
        <v>0</v>
      </c>
      <c r="C52" s="467">
        <f t="shared" si="10"/>
        <v>0</v>
      </c>
      <c r="D52" s="467"/>
      <c r="E52" s="467">
        <f t="shared" si="11"/>
        <v>0</v>
      </c>
    </row>
    <row r="53" spans="1:5">
      <c r="A53" s="481" t="s">
        <v>155</v>
      </c>
      <c r="B53" s="486">
        <v>0.01</v>
      </c>
      <c r="C53" s="467">
        <f t="shared" si="10"/>
        <v>0.01</v>
      </c>
      <c r="D53" s="467"/>
      <c r="E53" s="467">
        <f t="shared" si="11"/>
        <v>0.01</v>
      </c>
    </row>
    <row r="54" spans="1:5">
      <c r="A54" s="503" t="s">
        <v>34</v>
      </c>
      <c r="B54" s="490">
        <v>0</v>
      </c>
      <c r="C54" s="490">
        <f t="shared" si="10"/>
        <v>0</v>
      </c>
      <c r="D54" s="490"/>
      <c r="E54" s="490">
        <f t="shared" si="11"/>
        <v>0</v>
      </c>
    </row>
    <row r="55" spans="1:5">
      <c r="A55" s="480" t="s">
        <v>156</v>
      </c>
      <c r="B55" s="493">
        <f>SUM(B50:B54)</f>
        <v>0.13</v>
      </c>
      <c r="C55" s="493">
        <f t="shared" ref="C55" si="12">SUM(C50:C54)</f>
        <v>0.13</v>
      </c>
      <c r="D55" s="493"/>
      <c r="E55" s="493">
        <f>SUM(E50:E54)</f>
        <v>0.13</v>
      </c>
    </row>
    <row r="56" spans="1:5">
      <c r="A56" s="480" t="s">
        <v>35</v>
      </c>
      <c r="B56" s="504"/>
      <c r="C56" s="504"/>
      <c r="D56" s="504"/>
      <c r="E56" s="504"/>
    </row>
    <row r="57" spans="1:5">
      <c r="A57" s="481" t="s">
        <v>200</v>
      </c>
      <c r="B57" s="486">
        <v>4.5</v>
      </c>
      <c r="C57" s="486">
        <f>B57</f>
        <v>4.5</v>
      </c>
      <c r="D57" s="467"/>
      <c r="E57" s="486">
        <f>B57</f>
        <v>4.5</v>
      </c>
    </row>
    <row r="58" spans="1:5">
      <c r="A58" s="481" t="s">
        <v>125</v>
      </c>
      <c r="B58" s="486">
        <f>0.2426*B57</f>
        <v>1.0917000000000001</v>
      </c>
      <c r="C58" s="486">
        <f>0.2426*C57</f>
        <v>1.0917000000000001</v>
      </c>
      <c r="D58" s="467"/>
      <c r="E58" s="486">
        <f>0.2426*E57</f>
        <v>1.0917000000000001</v>
      </c>
    </row>
    <row r="59" spans="1:5">
      <c r="A59" s="513" t="s">
        <v>192</v>
      </c>
      <c r="B59" s="514">
        <v>0</v>
      </c>
      <c r="C59" s="514">
        <f>((C39-B69)*0.3/C39)*100</f>
        <v>1.5833333333333335</v>
      </c>
      <c r="D59" s="514"/>
      <c r="E59" s="514">
        <f>((E39-B69)*0.3/E39)*100</f>
        <v>6.75</v>
      </c>
    </row>
    <row r="60" spans="1:5">
      <c r="A60" s="515" t="s">
        <v>107</v>
      </c>
      <c r="B60" s="516">
        <f>0.2426*B59</f>
        <v>0</v>
      </c>
      <c r="C60" s="516">
        <f>0.2426*C59</f>
        <v>0.38411666666666672</v>
      </c>
      <c r="D60" s="516"/>
      <c r="E60" s="516">
        <f>0.2426*E59</f>
        <v>1.6375500000000001</v>
      </c>
    </row>
    <row r="61" spans="1:5">
      <c r="A61" s="480" t="s">
        <v>158</v>
      </c>
      <c r="B61" s="493">
        <f>SUM(B57:B60)</f>
        <v>5.5917000000000003</v>
      </c>
      <c r="C61" s="493">
        <f>SUM(C57:C60)</f>
        <v>7.5591499999999998</v>
      </c>
      <c r="D61" s="493"/>
      <c r="E61" s="493">
        <f>SUM(E57:E60)</f>
        <v>13.97925</v>
      </c>
    </row>
    <row r="62" spans="1:5">
      <c r="A62" s="506" t="s">
        <v>159</v>
      </c>
      <c r="B62" s="493">
        <f>+B55+B61</f>
        <v>5.7217000000000002</v>
      </c>
      <c r="C62" s="493">
        <f t="shared" ref="C62" si="13">+C55+C61</f>
        <v>7.6891499999999997</v>
      </c>
      <c r="D62" s="493"/>
      <c r="E62" s="493">
        <f>+E55+E61</f>
        <v>14.109250000000001</v>
      </c>
    </row>
    <row r="63" spans="1:5" ht="6" customHeight="1">
      <c r="A63" s="506"/>
      <c r="B63" s="493"/>
      <c r="C63" s="493"/>
      <c r="D63" s="493"/>
      <c r="E63" s="493"/>
    </row>
    <row r="64" spans="1:5">
      <c r="A64" s="480" t="s">
        <v>160</v>
      </c>
      <c r="B64" s="493">
        <f>+B48+B55+B61</f>
        <v>37.1417</v>
      </c>
      <c r="C64" s="493">
        <f>+C48+C55+C61</f>
        <v>39.10915</v>
      </c>
      <c r="D64" s="493"/>
      <c r="E64" s="493">
        <f>+E48+E55+E61</f>
        <v>45.529250000000005</v>
      </c>
    </row>
    <row r="65" spans="1:2" ht="6" customHeight="1"/>
    <row r="66" spans="1:2">
      <c r="A66" s="517" t="s">
        <v>177</v>
      </c>
      <c r="B66" s="518"/>
    </row>
    <row r="67" spans="1:2">
      <c r="A67" s="518" t="s">
        <v>226</v>
      </c>
      <c r="B67" s="519">
        <v>68200</v>
      </c>
    </row>
    <row r="68" spans="1:2">
      <c r="A68" s="518" t="s">
        <v>179</v>
      </c>
      <c r="B68" s="519">
        <f>7.5*B67</f>
        <v>511500</v>
      </c>
    </row>
    <row r="69" spans="1:2">
      <c r="A69" s="518" t="s">
        <v>202</v>
      </c>
      <c r="B69" s="519">
        <f>B68/12</f>
        <v>42625</v>
      </c>
    </row>
    <row r="70" spans="1:2" ht="6" customHeight="1">
      <c r="A70" s="518"/>
      <c r="B70" s="520"/>
    </row>
    <row r="71" spans="1:2">
      <c r="A71" s="517" t="s">
        <v>181</v>
      </c>
      <c r="B71" s="520"/>
    </row>
    <row r="72" spans="1:2">
      <c r="A72" s="518" t="s">
        <v>182</v>
      </c>
      <c r="B72" s="518"/>
    </row>
  </sheetData>
  <mergeCells count="1">
    <mergeCell ref="H5:I5"/>
  </mergeCells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 2020-12-15&amp;R&amp;A</oddHeader>
    <oddFooter>&amp;L&amp;9&amp;F&amp;C&amp;9&amp;P (&amp;N)&amp;R&amp;9Siv Stjernborg</oddFooter>
  </headerFooter>
  <rowBreaks count="1" manualBreakCount="1">
    <brk id="35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E7304-E04A-47A8-8557-41528D99A982}">
  <dimension ref="A1:J72"/>
  <sheetViews>
    <sheetView tabSelected="1" view="pageLayout" zoomScale="120" zoomScaleNormal="130" zoomScalePageLayoutView="120" workbookViewId="0">
      <selection activeCell="A2" sqref="A2"/>
    </sheetView>
  </sheetViews>
  <sheetFormatPr defaultColWidth="9.140625" defaultRowHeight="15"/>
  <cols>
    <col min="1" max="1" width="38.7109375" style="525" customWidth="1"/>
    <col min="2" max="3" width="14.5703125" style="525" customWidth="1"/>
    <col min="4" max="4" width="2.7109375" style="525" customWidth="1"/>
    <col min="5" max="6" width="14.42578125" style="525" customWidth="1"/>
    <col min="7" max="7" width="2.7109375" style="525" customWidth="1"/>
    <col min="8" max="9" width="17.5703125" style="525" customWidth="1"/>
    <col min="10" max="10" width="15.7109375" style="525" customWidth="1"/>
    <col min="11" max="16384" width="9.140625" style="525"/>
  </cols>
  <sheetData>
    <row r="1" spans="1:10">
      <c r="A1" s="523" t="s">
        <v>227</v>
      </c>
      <c r="B1" s="524"/>
      <c r="H1" s="526"/>
      <c r="I1" s="526"/>
    </row>
    <row r="2" spans="1:10" ht="3.95" customHeight="1">
      <c r="A2" s="523"/>
      <c r="B2" s="524"/>
      <c r="H2" s="526"/>
      <c r="I2" s="526"/>
    </row>
    <row r="3" spans="1:10">
      <c r="A3" s="527" t="s">
        <v>165</v>
      </c>
      <c r="B3" s="524"/>
      <c r="H3" s="526"/>
      <c r="I3" s="526"/>
    </row>
    <row r="4" spans="1:10" ht="3.95" customHeight="1">
      <c r="A4" s="527"/>
      <c r="B4" s="524"/>
      <c r="E4" s="528"/>
      <c r="F4" s="529"/>
      <c r="G4" s="529"/>
      <c r="H4" s="530"/>
      <c r="I4" s="530"/>
      <c r="J4" s="529"/>
    </row>
    <row r="5" spans="1:10" ht="45">
      <c r="A5" s="531" t="s">
        <v>204</v>
      </c>
      <c r="B5" s="532" t="s">
        <v>215</v>
      </c>
      <c r="C5" s="532" t="s">
        <v>228</v>
      </c>
      <c r="D5" s="533"/>
      <c r="E5" s="534" t="s">
        <v>229</v>
      </c>
      <c r="F5" s="535" t="s">
        <v>230</v>
      </c>
      <c r="G5" s="533"/>
      <c r="H5" s="536"/>
      <c r="I5" s="536"/>
    </row>
    <row r="6" spans="1:10">
      <c r="A6" s="537"/>
      <c r="B6" s="538">
        <v>44180</v>
      </c>
      <c r="C6" s="538">
        <v>44551</v>
      </c>
      <c r="D6" s="533"/>
      <c r="E6" s="539" t="s">
        <v>218</v>
      </c>
      <c r="F6" s="539" t="s">
        <v>231</v>
      </c>
      <c r="G6" s="533"/>
      <c r="H6" s="540"/>
    </row>
    <row r="7" spans="1:10">
      <c r="A7" s="537"/>
      <c r="B7" s="541" t="s">
        <v>69</v>
      </c>
      <c r="C7" s="541" t="s">
        <v>69</v>
      </c>
      <c r="D7" s="542"/>
      <c r="E7" s="543" t="s">
        <v>232</v>
      </c>
      <c r="F7" s="543" t="s">
        <v>233</v>
      </c>
      <c r="G7" s="544"/>
      <c r="H7" s="545"/>
    </row>
    <row r="8" spans="1:10">
      <c r="A8" s="546" t="s">
        <v>32</v>
      </c>
      <c r="B8" s="547"/>
      <c r="C8" s="547"/>
      <c r="D8" s="529"/>
      <c r="E8" s="548"/>
      <c r="F8" s="548"/>
      <c r="G8" s="529"/>
      <c r="H8" s="549"/>
    </row>
    <row r="9" spans="1:10">
      <c r="A9" s="550" t="s">
        <v>1</v>
      </c>
      <c r="B9" s="533">
        <v>10.210000000000001</v>
      </c>
      <c r="C9" s="533">
        <v>10.210000000000001</v>
      </c>
      <c r="D9" s="533"/>
      <c r="E9" s="551">
        <v>10.210000000000001</v>
      </c>
      <c r="F9" s="551">
        <v>10.210000000000001</v>
      </c>
      <c r="G9" s="533"/>
      <c r="H9" s="533"/>
    </row>
    <row r="10" spans="1:10">
      <c r="A10" s="547" t="s">
        <v>2</v>
      </c>
      <c r="B10" s="533">
        <v>0.6</v>
      </c>
      <c r="C10" s="533">
        <v>0.6</v>
      </c>
      <c r="D10" s="533"/>
      <c r="E10" s="551">
        <v>0</v>
      </c>
      <c r="F10" s="551">
        <v>0.27</v>
      </c>
      <c r="G10" s="533"/>
      <c r="H10" s="533"/>
    </row>
    <row r="11" spans="1:10">
      <c r="A11" s="547" t="s">
        <v>3</v>
      </c>
      <c r="B11" s="533">
        <v>3.55</v>
      </c>
      <c r="C11" s="533">
        <v>3.55</v>
      </c>
      <c r="D11" s="533"/>
      <c r="E11" s="551">
        <v>0</v>
      </c>
      <c r="F11" s="551">
        <v>1.59</v>
      </c>
      <c r="G11" s="533"/>
      <c r="H11" s="533"/>
    </row>
    <row r="12" spans="1:10">
      <c r="A12" s="547" t="s">
        <v>4</v>
      </c>
      <c r="B12" s="533">
        <v>0.2</v>
      </c>
      <c r="C12" s="533">
        <v>0.2</v>
      </c>
      <c r="D12" s="533"/>
      <c r="E12" s="551">
        <v>0</v>
      </c>
      <c r="F12" s="551">
        <v>0.09</v>
      </c>
      <c r="G12" s="533"/>
      <c r="H12" s="533"/>
    </row>
    <row r="13" spans="1:10">
      <c r="A13" s="547" t="s">
        <v>5</v>
      </c>
      <c r="B13" s="533">
        <v>2.6</v>
      </c>
      <c r="C13" s="533">
        <v>2.6</v>
      </c>
      <c r="D13" s="533"/>
      <c r="E13" s="551">
        <v>0</v>
      </c>
      <c r="F13" s="551">
        <v>1.17</v>
      </c>
      <c r="G13" s="533"/>
      <c r="H13" s="533"/>
    </row>
    <row r="14" spans="1:10">
      <c r="A14" s="547" t="s">
        <v>6</v>
      </c>
      <c r="B14" s="533">
        <v>2.64</v>
      </c>
      <c r="C14" s="533">
        <v>2.64</v>
      </c>
      <c r="D14" s="533"/>
      <c r="E14" s="551">
        <v>0</v>
      </c>
      <c r="F14" s="551">
        <v>1.18</v>
      </c>
      <c r="G14" s="533"/>
      <c r="H14" s="533"/>
    </row>
    <row r="15" spans="1:10">
      <c r="A15" s="552" t="s">
        <v>7</v>
      </c>
      <c r="B15" s="553">
        <v>11.62</v>
      </c>
      <c r="C15" s="553">
        <v>11.62</v>
      </c>
      <c r="D15" s="553"/>
      <c r="E15" s="554">
        <v>0</v>
      </c>
      <c r="F15" s="554">
        <v>5.22</v>
      </c>
      <c r="G15" s="533"/>
      <c r="H15" s="533"/>
    </row>
    <row r="16" spans="1:10">
      <c r="A16" s="546" t="s">
        <v>153</v>
      </c>
      <c r="B16" s="540">
        <f t="shared" ref="B16:C16" si="0">SUM(B9:B15)</f>
        <v>31.42</v>
      </c>
      <c r="C16" s="540">
        <f t="shared" si="0"/>
        <v>31.42</v>
      </c>
      <c r="D16" s="540"/>
      <c r="E16" s="555">
        <f>SUM(E9:E15)</f>
        <v>10.210000000000001</v>
      </c>
      <c r="F16" s="555">
        <f>SUM(F9:F15)</f>
        <v>19.73</v>
      </c>
      <c r="G16" s="540"/>
      <c r="H16" s="540"/>
    </row>
    <row r="17" spans="1:8" ht="3.95" customHeight="1">
      <c r="D17" s="556"/>
      <c r="E17" s="557"/>
      <c r="F17" s="557"/>
      <c r="G17" s="556"/>
    </row>
    <row r="18" spans="1:8">
      <c r="A18" s="546" t="s">
        <v>33</v>
      </c>
      <c r="B18" s="556"/>
      <c r="C18" s="556"/>
      <c r="D18" s="558"/>
      <c r="E18" s="559"/>
      <c r="F18" s="559"/>
      <c r="G18" s="558"/>
      <c r="H18" s="533"/>
    </row>
    <row r="19" spans="1:8">
      <c r="A19" s="547" t="s">
        <v>222</v>
      </c>
      <c r="B19" s="533">
        <v>0.1</v>
      </c>
      <c r="C19" s="533">
        <v>0.1</v>
      </c>
      <c r="D19" s="533"/>
      <c r="E19" s="551">
        <v>0</v>
      </c>
      <c r="F19" s="551">
        <v>0.1</v>
      </c>
      <c r="G19" s="533"/>
      <c r="H19" s="533"/>
    </row>
    <row r="20" spans="1:8">
      <c r="A20" s="547" t="s">
        <v>12</v>
      </c>
      <c r="B20" s="533">
        <v>0.02</v>
      </c>
      <c r="C20" s="533">
        <v>0.02</v>
      </c>
      <c r="D20" s="533"/>
      <c r="E20" s="551">
        <v>0</v>
      </c>
      <c r="F20" s="551">
        <v>0.02</v>
      </c>
      <c r="G20" s="533"/>
      <c r="H20" s="533"/>
    </row>
    <row r="21" spans="1:8">
      <c r="A21" s="547" t="s">
        <v>11</v>
      </c>
      <c r="B21" s="533">
        <v>0</v>
      </c>
      <c r="C21" s="533">
        <v>0</v>
      </c>
      <c r="D21" s="533"/>
      <c r="E21" s="551">
        <v>0</v>
      </c>
      <c r="F21" s="551">
        <v>0</v>
      </c>
      <c r="G21" s="533"/>
      <c r="H21" s="533"/>
    </row>
    <row r="22" spans="1:8">
      <c r="A22" s="547" t="s">
        <v>155</v>
      </c>
      <c r="B22" s="533">
        <v>0.01</v>
      </c>
      <c r="C22" s="533">
        <v>0.01</v>
      </c>
      <c r="D22" s="533"/>
      <c r="E22" s="551">
        <v>0.01</v>
      </c>
      <c r="F22" s="551">
        <v>0.01</v>
      </c>
      <c r="G22" s="533"/>
      <c r="H22" s="533"/>
    </row>
    <row r="23" spans="1:8">
      <c r="A23" s="560" t="s">
        <v>34</v>
      </c>
      <c r="B23" s="553">
        <v>0</v>
      </c>
      <c r="C23" s="553">
        <v>0</v>
      </c>
      <c r="D23" s="553"/>
      <c r="E23" s="554">
        <v>0</v>
      </c>
      <c r="F23" s="554">
        <v>0</v>
      </c>
      <c r="G23" s="533"/>
      <c r="H23" s="533"/>
    </row>
    <row r="24" spans="1:8">
      <c r="A24" s="546" t="s">
        <v>156</v>
      </c>
      <c r="B24" s="540">
        <f t="shared" ref="B24:C24" si="1">SUM(B19:B23)</f>
        <v>0.13</v>
      </c>
      <c r="C24" s="540">
        <f t="shared" si="1"/>
        <v>0.13</v>
      </c>
      <c r="D24" s="540"/>
      <c r="E24" s="555">
        <f t="shared" ref="E24:F24" si="2">SUM(E19:E23)</f>
        <v>0.01</v>
      </c>
      <c r="F24" s="555">
        <f t="shared" si="2"/>
        <v>0.13</v>
      </c>
      <c r="G24" s="540"/>
      <c r="H24" s="540"/>
    </row>
    <row r="25" spans="1:8" ht="3.95" customHeight="1">
      <c r="A25" s="546"/>
      <c r="B25" s="540"/>
      <c r="C25" s="540"/>
      <c r="D25" s="540"/>
      <c r="E25" s="555"/>
      <c r="F25" s="555"/>
      <c r="G25" s="540"/>
      <c r="H25" s="540"/>
    </row>
    <row r="26" spans="1:8">
      <c r="A26" s="546" t="s">
        <v>35</v>
      </c>
      <c r="B26" s="556"/>
      <c r="C26" s="556"/>
      <c r="D26" s="561"/>
      <c r="E26" s="559"/>
      <c r="F26" s="559"/>
      <c r="G26" s="561"/>
      <c r="H26" s="561"/>
    </row>
    <row r="27" spans="1:8">
      <c r="A27" s="547" t="s">
        <v>223</v>
      </c>
      <c r="B27" s="533">
        <v>4.9000000000000004</v>
      </c>
      <c r="C27" s="549">
        <v>5</v>
      </c>
      <c r="D27" s="533"/>
      <c r="E27" s="551">
        <v>4.5</v>
      </c>
      <c r="F27" s="551">
        <v>4.5</v>
      </c>
      <c r="G27" s="533"/>
      <c r="H27" s="533"/>
    </row>
    <row r="28" spans="1:8">
      <c r="A28" s="547" t="s">
        <v>125</v>
      </c>
      <c r="B28" s="533">
        <f>0.2426*B27</f>
        <v>1.1887400000000001</v>
      </c>
      <c r="C28" s="549">
        <f>0.2426*C27</f>
        <v>1.2130000000000001</v>
      </c>
      <c r="D28" s="533"/>
      <c r="E28" s="551">
        <v>1.0900000000000001</v>
      </c>
      <c r="F28" s="551">
        <f>0.2426*F27</f>
        <v>1.0917000000000001</v>
      </c>
      <c r="G28" s="533"/>
      <c r="H28" s="533"/>
    </row>
    <row r="29" spans="1:8">
      <c r="A29" s="547" t="s">
        <v>190</v>
      </c>
      <c r="B29" s="533">
        <v>2.02</v>
      </c>
      <c r="C29" s="549">
        <v>1.2</v>
      </c>
      <c r="D29" s="533"/>
      <c r="E29" s="551">
        <v>0</v>
      </c>
      <c r="F29" s="551">
        <v>0</v>
      </c>
      <c r="G29" s="533"/>
      <c r="H29" s="533"/>
    </row>
    <row r="30" spans="1:8">
      <c r="A30" s="552" t="s">
        <v>107</v>
      </c>
      <c r="B30" s="553">
        <f>0.2426*B29</f>
        <v>0.49005200000000004</v>
      </c>
      <c r="C30" s="562">
        <f>0.2426*C29</f>
        <v>0.29111999999999999</v>
      </c>
      <c r="D30" s="553"/>
      <c r="E30" s="554">
        <v>0</v>
      </c>
      <c r="F30" s="554">
        <f>0.2426*F29</f>
        <v>0</v>
      </c>
      <c r="G30" s="533"/>
      <c r="H30" s="533"/>
    </row>
    <row r="31" spans="1:8">
      <c r="A31" s="546" t="s">
        <v>158</v>
      </c>
      <c r="B31" s="540">
        <f t="shared" ref="B31:C31" si="3">SUM(B27:B30)</f>
        <v>8.5987920000000013</v>
      </c>
      <c r="C31" s="563">
        <f t="shared" si="3"/>
        <v>7.7041200000000005</v>
      </c>
      <c r="D31" s="540"/>
      <c r="E31" s="555">
        <f t="shared" ref="E31:F31" si="4">SUM(E27:E30)</f>
        <v>5.59</v>
      </c>
      <c r="F31" s="555">
        <f t="shared" si="4"/>
        <v>5.5917000000000003</v>
      </c>
      <c r="G31" s="540"/>
      <c r="H31" s="540"/>
    </row>
    <row r="32" spans="1:8" ht="3.95" customHeight="1">
      <c r="A32" s="546"/>
      <c r="B32" s="540"/>
      <c r="C32" s="540"/>
      <c r="D32" s="540"/>
      <c r="E32" s="555"/>
      <c r="F32" s="555"/>
      <c r="G32" s="540"/>
      <c r="H32" s="540"/>
    </row>
    <row r="33" spans="1:8">
      <c r="A33" s="564" t="s">
        <v>159</v>
      </c>
      <c r="B33" s="540">
        <f>+B24+B31</f>
        <v>8.7287920000000021</v>
      </c>
      <c r="C33" s="563">
        <f>+C24+C31</f>
        <v>7.8341200000000004</v>
      </c>
      <c r="D33" s="540"/>
      <c r="E33" s="555">
        <f t="shared" ref="E33:F33" si="5">+E24+E31</f>
        <v>5.6</v>
      </c>
      <c r="F33" s="555">
        <f t="shared" si="5"/>
        <v>5.7217000000000002</v>
      </c>
      <c r="G33" s="540"/>
      <c r="H33" s="540"/>
    </row>
    <row r="34" spans="1:8" ht="3.95" customHeight="1">
      <c r="A34" s="564"/>
      <c r="B34" s="540"/>
      <c r="C34" s="540"/>
      <c r="D34" s="540"/>
      <c r="E34" s="565"/>
      <c r="F34" s="565"/>
      <c r="G34" s="540"/>
      <c r="H34" s="540"/>
    </row>
    <row r="35" spans="1:8">
      <c r="A35" s="546" t="s">
        <v>160</v>
      </c>
      <c r="B35" s="540">
        <f>B16+B24+B31</f>
        <v>40.148792</v>
      </c>
      <c r="C35" s="563">
        <f>C16+C24+C31</f>
        <v>39.25412</v>
      </c>
      <c r="D35" s="540"/>
      <c r="E35" s="555">
        <f>+E16+E24+E31</f>
        <v>15.81</v>
      </c>
      <c r="F35" s="555">
        <f>+F16+F24+F31</f>
        <v>25.451699999999999</v>
      </c>
      <c r="G35" s="540"/>
      <c r="H35" s="540"/>
    </row>
    <row r="36" spans="1:8">
      <c r="A36" s="566" t="s">
        <v>234</v>
      </c>
    </row>
    <row r="37" spans="1:8">
      <c r="A37" s="525" t="s">
        <v>174</v>
      </c>
    </row>
    <row r="38" spans="1:8" ht="6" customHeight="1"/>
    <row r="39" spans="1:8">
      <c r="A39" s="566" t="s">
        <v>175</v>
      </c>
      <c r="B39" s="567" t="s">
        <v>235</v>
      </c>
      <c r="C39" s="568">
        <v>50000</v>
      </c>
      <c r="D39" s="567"/>
      <c r="E39" s="568">
        <v>55000</v>
      </c>
    </row>
    <row r="40" spans="1:8">
      <c r="A40" s="546" t="s">
        <v>32</v>
      </c>
    </row>
    <row r="41" spans="1:8">
      <c r="A41" s="547" t="s">
        <v>1</v>
      </c>
      <c r="B41" s="533">
        <v>10.210000000000001</v>
      </c>
      <c r="C41" s="533">
        <f>B41</f>
        <v>10.210000000000001</v>
      </c>
      <c r="D41" s="533"/>
      <c r="E41" s="533">
        <f>B41</f>
        <v>10.210000000000001</v>
      </c>
    </row>
    <row r="42" spans="1:8">
      <c r="A42" s="547" t="s">
        <v>2</v>
      </c>
      <c r="B42" s="533">
        <v>0.6</v>
      </c>
      <c r="C42" s="533">
        <f t="shared" ref="C42:C47" si="6">B42</f>
        <v>0.6</v>
      </c>
      <c r="D42" s="533"/>
      <c r="E42" s="533">
        <f t="shared" ref="E42:E47" si="7">B42</f>
        <v>0.6</v>
      </c>
    </row>
    <row r="43" spans="1:8">
      <c r="A43" s="547" t="s">
        <v>3</v>
      </c>
      <c r="B43" s="533">
        <v>3.55</v>
      </c>
      <c r="C43" s="533">
        <f t="shared" si="6"/>
        <v>3.55</v>
      </c>
      <c r="D43" s="549"/>
      <c r="E43" s="533">
        <f t="shared" si="7"/>
        <v>3.55</v>
      </c>
    </row>
    <row r="44" spans="1:8">
      <c r="A44" s="547" t="s">
        <v>4</v>
      </c>
      <c r="B44" s="533">
        <v>0.2</v>
      </c>
      <c r="C44" s="533">
        <f t="shared" si="6"/>
        <v>0.2</v>
      </c>
      <c r="D44" s="533"/>
      <c r="E44" s="533">
        <f t="shared" si="7"/>
        <v>0.2</v>
      </c>
    </row>
    <row r="45" spans="1:8">
      <c r="A45" s="547" t="s">
        <v>5</v>
      </c>
      <c r="B45" s="533">
        <v>2.6</v>
      </c>
      <c r="C45" s="533">
        <f t="shared" si="6"/>
        <v>2.6</v>
      </c>
      <c r="D45" s="533"/>
      <c r="E45" s="533">
        <f t="shared" si="7"/>
        <v>2.6</v>
      </c>
    </row>
    <row r="46" spans="1:8">
      <c r="A46" s="547" t="s">
        <v>6</v>
      </c>
      <c r="B46" s="533">
        <v>2.64</v>
      </c>
      <c r="C46" s="533">
        <f t="shared" si="6"/>
        <v>2.64</v>
      </c>
      <c r="D46" s="549"/>
      <c r="E46" s="533">
        <f t="shared" si="7"/>
        <v>2.64</v>
      </c>
    </row>
    <row r="47" spans="1:8">
      <c r="A47" s="552" t="s">
        <v>7</v>
      </c>
      <c r="B47" s="553">
        <v>11.62</v>
      </c>
      <c r="C47" s="553">
        <f t="shared" si="6"/>
        <v>11.62</v>
      </c>
      <c r="D47" s="562"/>
      <c r="E47" s="553">
        <f t="shared" si="7"/>
        <v>11.62</v>
      </c>
    </row>
    <row r="48" spans="1:8">
      <c r="A48" s="546" t="s">
        <v>153</v>
      </c>
      <c r="B48" s="540">
        <f>SUM(B41:B47)</f>
        <v>31.42</v>
      </c>
      <c r="C48" s="540">
        <f t="shared" ref="C48" si="8">SUM(C41:C47)</f>
        <v>31.42</v>
      </c>
      <c r="D48" s="540"/>
      <c r="E48" s="540">
        <f>SUM(E41:E47)</f>
        <v>31.42</v>
      </c>
    </row>
    <row r="49" spans="1:5">
      <c r="A49" s="546" t="s">
        <v>33</v>
      </c>
      <c r="B49" s="533"/>
      <c r="C49" s="533"/>
      <c r="D49" s="533"/>
      <c r="E49" s="533"/>
    </row>
    <row r="50" spans="1:5">
      <c r="A50" s="547" t="s">
        <v>154</v>
      </c>
      <c r="B50" s="533">
        <v>0.1</v>
      </c>
      <c r="C50" s="533">
        <f>B50</f>
        <v>0.1</v>
      </c>
      <c r="D50" s="533"/>
      <c r="E50" s="533">
        <f>B50</f>
        <v>0.1</v>
      </c>
    </row>
    <row r="51" spans="1:5">
      <c r="A51" s="547" t="s">
        <v>12</v>
      </c>
      <c r="B51" s="533">
        <v>0.02</v>
      </c>
      <c r="C51" s="533">
        <f t="shared" ref="C51:C54" si="9">B51</f>
        <v>0.02</v>
      </c>
      <c r="D51" s="533"/>
      <c r="E51" s="533">
        <f t="shared" ref="E51:E54" si="10">B51</f>
        <v>0.02</v>
      </c>
    </row>
    <row r="52" spans="1:5">
      <c r="A52" s="547" t="s">
        <v>11</v>
      </c>
      <c r="B52" s="533">
        <v>0</v>
      </c>
      <c r="C52" s="533">
        <f t="shared" si="9"/>
        <v>0</v>
      </c>
      <c r="D52" s="533"/>
      <c r="E52" s="533">
        <f t="shared" si="10"/>
        <v>0</v>
      </c>
    </row>
    <row r="53" spans="1:5">
      <c r="A53" s="547" t="s">
        <v>155</v>
      </c>
      <c r="B53" s="533">
        <v>0.01</v>
      </c>
      <c r="C53" s="533">
        <f t="shared" si="9"/>
        <v>0.01</v>
      </c>
      <c r="D53" s="533"/>
      <c r="E53" s="533">
        <f t="shared" si="10"/>
        <v>0.01</v>
      </c>
    </row>
    <row r="54" spans="1:5">
      <c r="A54" s="560" t="s">
        <v>34</v>
      </c>
      <c r="B54" s="553">
        <v>0</v>
      </c>
      <c r="C54" s="553">
        <f t="shared" si="9"/>
        <v>0</v>
      </c>
      <c r="D54" s="553"/>
      <c r="E54" s="553">
        <f t="shared" si="10"/>
        <v>0</v>
      </c>
    </row>
    <row r="55" spans="1:5">
      <c r="A55" s="546" t="s">
        <v>156</v>
      </c>
      <c r="B55" s="540">
        <f>SUM(B50:B54)</f>
        <v>0.13</v>
      </c>
      <c r="C55" s="540">
        <f t="shared" ref="C55" si="11">SUM(C50:C54)</f>
        <v>0.13</v>
      </c>
      <c r="D55" s="540"/>
      <c r="E55" s="540">
        <f>SUM(E50:E54)</f>
        <v>0.13</v>
      </c>
    </row>
    <row r="56" spans="1:5">
      <c r="A56" s="546" t="s">
        <v>35</v>
      </c>
      <c r="B56" s="561"/>
      <c r="C56" s="561"/>
      <c r="D56" s="561"/>
      <c r="E56" s="561"/>
    </row>
    <row r="57" spans="1:5">
      <c r="A57" s="547" t="s">
        <v>200</v>
      </c>
      <c r="B57" s="533">
        <v>4.5</v>
      </c>
      <c r="C57" s="533">
        <f>B57</f>
        <v>4.5</v>
      </c>
      <c r="D57" s="533"/>
      <c r="E57" s="533">
        <f>B57</f>
        <v>4.5</v>
      </c>
    </row>
    <row r="58" spans="1:5">
      <c r="A58" s="547" t="s">
        <v>125</v>
      </c>
      <c r="B58" s="533">
        <f>0.2426*B57</f>
        <v>1.0917000000000001</v>
      </c>
      <c r="C58" s="533">
        <f>0.2426*C57</f>
        <v>1.0917000000000001</v>
      </c>
      <c r="D58" s="533"/>
      <c r="E58" s="533">
        <f>0.2426*E57</f>
        <v>1.0917000000000001</v>
      </c>
    </row>
    <row r="59" spans="1:5">
      <c r="A59" s="569" t="s">
        <v>192</v>
      </c>
      <c r="B59" s="570">
        <v>0</v>
      </c>
      <c r="C59" s="570">
        <f>((C39-B69)*0.3/C39)*100</f>
        <v>3.375</v>
      </c>
      <c r="D59" s="570"/>
      <c r="E59" s="570">
        <f>((E39-B69)*0.3/E39)*100</f>
        <v>5.795454545454545</v>
      </c>
    </row>
    <row r="60" spans="1:5">
      <c r="A60" s="571" t="s">
        <v>107</v>
      </c>
      <c r="B60" s="572">
        <f>0.2426*B59</f>
        <v>0</v>
      </c>
      <c r="C60" s="572">
        <f>0.2426*C59</f>
        <v>0.81877500000000003</v>
      </c>
      <c r="D60" s="572"/>
      <c r="E60" s="572">
        <f>0.2426*E59</f>
        <v>1.4059772727272726</v>
      </c>
    </row>
    <row r="61" spans="1:5">
      <c r="A61" s="546" t="s">
        <v>158</v>
      </c>
      <c r="B61" s="540">
        <f>SUM(B57:B60)</f>
        <v>5.5917000000000003</v>
      </c>
      <c r="C61" s="540">
        <f>SUM(C57:C60)</f>
        <v>9.7854749999999999</v>
      </c>
      <c r="D61" s="540"/>
      <c r="E61" s="540">
        <f>SUM(E57:E60)</f>
        <v>12.793131818181818</v>
      </c>
    </row>
    <row r="62" spans="1:5">
      <c r="A62" s="564" t="s">
        <v>159</v>
      </c>
      <c r="B62" s="540">
        <f>+B55+B61</f>
        <v>5.7217000000000002</v>
      </c>
      <c r="C62" s="540">
        <f t="shared" ref="C62" si="12">+C55+C61</f>
        <v>9.9154750000000007</v>
      </c>
      <c r="D62" s="540"/>
      <c r="E62" s="540">
        <f>+E55+E61</f>
        <v>12.923131818181819</v>
      </c>
    </row>
    <row r="63" spans="1:5" ht="6" customHeight="1">
      <c r="A63" s="564"/>
      <c r="B63" s="540"/>
      <c r="C63" s="540"/>
      <c r="D63" s="540"/>
      <c r="E63" s="540"/>
    </row>
    <row r="64" spans="1:5">
      <c r="A64" s="546" t="s">
        <v>160</v>
      </c>
      <c r="B64" s="540">
        <f>+B48+B55+B61</f>
        <v>37.1417</v>
      </c>
      <c r="C64" s="540">
        <f>+C48+C55+C61</f>
        <v>41.335475000000002</v>
      </c>
      <c r="D64" s="540"/>
      <c r="E64" s="540">
        <f>+E48+E55+E61</f>
        <v>44.343131818181817</v>
      </c>
    </row>
    <row r="65" spans="1:2" ht="6" customHeight="1"/>
    <row r="66" spans="1:2">
      <c r="A66" s="573" t="s">
        <v>177</v>
      </c>
      <c r="B66" s="574"/>
    </row>
    <row r="67" spans="1:2">
      <c r="A67" s="574" t="s">
        <v>236</v>
      </c>
      <c r="B67" s="575">
        <v>71000</v>
      </c>
    </row>
    <row r="68" spans="1:2">
      <c r="A68" s="574" t="s">
        <v>179</v>
      </c>
      <c r="B68" s="575">
        <f>7.5*B67</f>
        <v>532500</v>
      </c>
    </row>
    <row r="69" spans="1:2">
      <c r="A69" s="574" t="s">
        <v>202</v>
      </c>
      <c r="B69" s="575">
        <f>B68/12</f>
        <v>44375</v>
      </c>
    </row>
    <row r="70" spans="1:2" ht="6" customHeight="1">
      <c r="A70" s="574"/>
      <c r="B70" s="576"/>
    </row>
    <row r="71" spans="1:2">
      <c r="A71" s="573" t="s">
        <v>181</v>
      </c>
      <c r="B71" s="576"/>
    </row>
    <row r="72" spans="1:2">
      <c r="A72" s="574" t="s">
        <v>182</v>
      </c>
      <c r="B72" s="574"/>
    </row>
  </sheetData>
  <mergeCells count="1">
    <mergeCell ref="H5:I5"/>
  </mergeCells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 2021-12-21&amp;R&amp;A</oddHeader>
    <oddFooter>&amp;L&amp;9&amp;F&amp;C&amp;9&amp;P (&amp;N)&amp;R&amp;9Siv Stjernborg</oddFooter>
  </headerFooter>
  <rowBreaks count="1" manualBreakCount="1">
    <brk id="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view="pageLayout" zoomScaleNormal="120" workbookViewId="0">
      <selection activeCell="A2" sqref="A2"/>
    </sheetView>
  </sheetViews>
  <sheetFormatPr defaultRowHeight="12"/>
  <cols>
    <col min="1" max="1" width="49.28515625" customWidth="1"/>
    <col min="4" max="4" width="4.7109375" customWidth="1"/>
  </cols>
  <sheetData>
    <row r="1" spans="1:6" ht="18" customHeight="1">
      <c r="A1" s="22" t="s">
        <v>26</v>
      </c>
    </row>
    <row r="2" spans="1:6" ht="15" customHeight="1">
      <c r="A2" s="126"/>
    </row>
    <row r="3" spans="1:6" ht="15">
      <c r="A3" s="24" t="s">
        <v>27</v>
      </c>
      <c r="B3" s="25"/>
      <c r="C3" s="25"/>
    </row>
    <row r="4" spans="1:6" ht="15">
      <c r="A4" s="1"/>
    </row>
    <row r="5" spans="1:6" ht="45">
      <c r="A5" s="26" t="s">
        <v>28</v>
      </c>
    </row>
    <row r="6" spans="1:6">
      <c r="A6" s="27"/>
    </row>
    <row r="7" spans="1:6" ht="15">
      <c r="A7" s="27"/>
      <c r="B7" s="28"/>
      <c r="C7" s="29"/>
      <c r="E7" s="29"/>
    </row>
    <row r="8" spans="1:6" s="9" customFormat="1" ht="15.95" customHeight="1">
      <c r="A8" s="27"/>
      <c r="B8" s="30" t="s">
        <v>29</v>
      </c>
      <c r="C8" s="30">
        <v>2007</v>
      </c>
      <c r="E8" s="30" t="s">
        <v>30</v>
      </c>
      <c r="F8" s="31" t="s">
        <v>31</v>
      </c>
    </row>
    <row r="9" spans="1:6" s="9" customFormat="1" ht="15.95" customHeight="1">
      <c r="A9" s="32" t="s">
        <v>32</v>
      </c>
      <c r="B9" s="33"/>
      <c r="C9" s="33"/>
    </row>
    <row r="10" spans="1:6" s="9" customFormat="1" ht="15.95" customHeight="1">
      <c r="A10" s="33" t="s">
        <v>1</v>
      </c>
      <c r="B10" s="34">
        <v>10.210000000000001</v>
      </c>
      <c r="C10" s="34">
        <v>10.210000000000001</v>
      </c>
      <c r="D10" s="33"/>
      <c r="E10" s="33">
        <v>10.210000000000001</v>
      </c>
    </row>
    <row r="11" spans="1:6" s="9" customFormat="1" ht="15.95" customHeight="1">
      <c r="A11" s="33" t="s">
        <v>2</v>
      </c>
      <c r="B11" s="34">
        <v>1.7</v>
      </c>
      <c r="C11" s="34">
        <v>1.7</v>
      </c>
      <c r="D11" s="33"/>
      <c r="E11" s="33"/>
    </row>
    <row r="12" spans="1:6" s="9" customFormat="1" ht="15.95" customHeight="1">
      <c r="A12" s="33" t="s">
        <v>3</v>
      </c>
      <c r="B12" s="35">
        <v>8.64</v>
      </c>
      <c r="C12" s="36">
        <v>8.7799999999999994</v>
      </c>
      <c r="D12" s="33"/>
      <c r="E12" s="33"/>
    </row>
    <row r="13" spans="1:6" s="9" customFormat="1" ht="15.95" customHeight="1">
      <c r="A13" s="33" t="s">
        <v>4</v>
      </c>
      <c r="B13" s="34">
        <v>0.68</v>
      </c>
      <c r="C13" s="34">
        <v>0.68</v>
      </c>
      <c r="D13" s="33"/>
      <c r="E13" s="33"/>
    </row>
    <row r="14" spans="1:6" s="9" customFormat="1" ht="15.95" customHeight="1">
      <c r="A14" s="33" t="s">
        <v>5</v>
      </c>
      <c r="B14" s="34">
        <v>2.2000000000000002</v>
      </c>
      <c r="C14" s="34">
        <v>2.2000000000000002</v>
      </c>
      <c r="D14" s="33"/>
      <c r="E14" s="33"/>
    </row>
    <row r="15" spans="1:6" s="9" customFormat="1" ht="15.95" customHeight="1">
      <c r="A15" s="33" t="s">
        <v>6</v>
      </c>
      <c r="B15" s="34">
        <v>4.45</v>
      </c>
      <c r="C15" s="34">
        <v>4.45</v>
      </c>
      <c r="D15" s="33"/>
      <c r="E15" s="33"/>
    </row>
    <row r="16" spans="1:6" s="9" customFormat="1" ht="15.95" customHeight="1">
      <c r="A16" s="37" t="s">
        <v>7</v>
      </c>
      <c r="B16" s="38">
        <v>4.4000000000000004</v>
      </c>
      <c r="C16" s="38">
        <v>4.4000000000000004</v>
      </c>
      <c r="D16" s="37"/>
      <c r="E16" s="37"/>
    </row>
    <row r="17" spans="1:6" s="9" customFormat="1" ht="15.95" customHeight="1">
      <c r="A17" s="32" t="s">
        <v>8</v>
      </c>
      <c r="B17" s="39">
        <f>SUM(B10:B16)</f>
        <v>32.28</v>
      </c>
      <c r="C17" s="40">
        <f>SUM(C10:C16)</f>
        <v>32.419999999999995</v>
      </c>
      <c r="D17" s="41">
        <v>2</v>
      </c>
      <c r="E17" s="32">
        <f>SUM(E10:E16)</f>
        <v>10.210000000000001</v>
      </c>
    </row>
    <row r="18" spans="1:6" s="6" customFormat="1" ht="18" customHeight="1">
      <c r="A18" s="42"/>
      <c r="B18" s="43"/>
      <c r="C18" s="43"/>
      <c r="D18" s="33"/>
      <c r="E18" s="33"/>
    </row>
    <row r="19" spans="1:6" s="6" customFormat="1" ht="12.75">
      <c r="A19" s="32" t="s">
        <v>33</v>
      </c>
      <c r="B19" s="34"/>
      <c r="C19" s="34"/>
      <c r="D19" s="33"/>
      <c r="E19" s="33"/>
    </row>
    <row r="20" spans="1:6" s="9" customFormat="1" ht="15.95" customHeight="1">
      <c r="A20" s="33" t="s">
        <v>12</v>
      </c>
      <c r="B20" s="35">
        <v>0.4</v>
      </c>
      <c r="C20" s="35">
        <v>0.4</v>
      </c>
      <c r="D20" s="33"/>
      <c r="E20" s="33"/>
    </row>
    <row r="21" spans="1:6" s="9" customFormat="1" ht="15.95" customHeight="1">
      <c r="A21" s="33" t="s">
        <v>11</v>
      </c>
      <c r="B21" s="34">
        <v>1.7</v>
      </c>
      <c r="C21" s="34">
        <v>1.7</v>
      </c>
      <c r="D21" s="33"/>
      <c r="E21" s="33"/>
    </row>
    <row r="22" spans="1:6" s="9" customFormat="1" ht="15.95" customHeight="1">
      <c r="A22" s="33" t="s">
        <v>21</v>
      </c>
      <c r="B22" s="34">
        <v>0.01</v>
      </c>
      <c r="C22" s="34">
        <v>0.01</v>
      </c>
      <c r="D22" s="33"/>
      <c r="E22" s="33"/>
    </row>
    <row r="23" spans="1:6" s="9" customFormat="1" ht="15.95" customHeight="1">
      <c r="A23" s="37" t="s">
        <v>34</v>
      </c>
      <c r="B23" s="38">
        <v>0.68</v>
      </c>
      <c r="C23" s="38">
        <v>0.68</v>
      </c>
      <c r="D23" s="37"/>
      <c r="E23" s="37"/>
    </row>
    <row r="24" spans="1:6" s="9" customFormat="1" ht="15.95" customHeight="1">
      <c r="A24" s="32" t="s">
        <v>8</v>
      </c>
      <c r="B24" s="43">
        <f>SUM(B20:B23)</f>
        <v>2.79</v>
      </c>
      <c r="C24" s="43">
        <f>SUM(C20:C23)</f>
        <v>2.79</v>
      </c>
      <c r="E24" s="33"/>
    </row>
    <row r="25" spans="1:6" s="9" customFormat="1" ht="15.95" customHeight="1">
      <c r="A25" s="33"/>
      <c r="B25" s="34"/>
      <c r="C25" s="34"/>
      <c r="D25" s="33"/>
      <c r="E25" s="33"/>
    </row>
    <row r="26" spans="1:6" s="9" customFormat="1" ht="15.95" customHeight="1">
      <c r="A26" s="32" t="s">
        <v>35</v>
      </c>
      <c r="B26" s="40"/>
      <c r="C26" s="39"/>
      <c r="D26" s="33"/>
      <c r="E26" s="33"/>
    </row>
    <row r="27" spans="1:6" s="6" customFormat="1" ht="18" customHeight="1">
      <c r="A27" s="33" t="s">
        <v>36</v>
      </c>
      <c r="B27" s="35">
        <v>5.3</v>
      </c>
      <c r="C27" s="35">
        <v>5.3</v>
      </c>
      <c r="D27" s="31"/>
      <c r="E27" s="36">
        <v>4</v>
      </c>
    </row>
    <row r="28" spans="1:6" s="6" customFormat="1" ht="18" customHeight="1">
      <c r="A28" s="37" t="s">
        <v>37</v>
      </c>
      <c r="B28" s="44">
        <v>1.29</v>
      </c>
      <c r="C28" s="44">
        <v>1.29</v>
      </c>
      <c r="D28" s="45"/>
      <c r="E28" s="46">
        <v>0.97</v>
      </c>
      <c r="F28" s="47"/>
    </row>
    <row r="29" spans="1:6" s="16" customFormat="1" ht="15.95" customHeight="1">
      <c r="A29" s="32" t="s">
        <v>8</v>
      </c>
      <c r="B29" s="43">
        <f>SUM(B27:B28)</f>
        <v>6.59</v>
      </c>
      <c r="C29" s="43">
        <f>SUM(C27:C28)</f>
        <v>6.59</v>
      </c>
      <c r="D29" s="33"/>
      <c r="E29" s="48">
        <v>4.97</v>
      </c>
      <c r="F29" s="47"/>
    </row>
    <row r="30" spans="1:6" s="16" customFormat="1" ht="15.95" customHeight="1">
      <c r="A30" s="33"/>
      <c r="B30" s="34"/>
      <c r="C30" s="34"/>
      <c r="D30" s="9"/>
      <c r="E30" s="9"/>
    </row>
    <row r="31" spans="1:6" s="16" customFormat="1" ht="15.95" customHeight="1">
      <c r="A31" s="32" t="s">
        <v>38</v>
      </c>
      <c r="B31" s="43">
        <f>B17+B24+B29</f>
        <v>41.66</v>
      </c>
      <c r="C31" s="48">
        <f>C17+C24+C29</f>
        <v>41.8</v>
      </c>
      <c r="D31" s="43"/>
      <c r="E31" s="48">
        <f>E17+E24+E29</f>
        <v>15.18</v>
      </c>
    </row>
    <row r="32" spans="1:6" s="6" customFormat="1" ht="18" customHeight="1">
      <c r="A32" s="33"/>
      <c r="B32" s="34"/>
      <c r="C32" s="34"/>
      <c r="D32" s="9"/>
      <c r="E32" s="9"/>
    </row>
    <row r="33" spans="1:5" s="6" customFormat="1" ht="15.95" customHeight="1">
      <c r="A33" s="49"/>
      <c r="B33"/>
      <c r="C33"/>
      <c r="D33"/>
      <c r="E33"/>
    </row>
    <row r="34" spans="1:5" ht="13.5">
      <c r="A34" s="50" t="s">
        <v>40</v>
      </c>
    </row>
    <row r="35" spans="1:5" ht="13.5">
      <c r="A35" s="50" t="s">
        <v>41</v>
      </c>
    </row>
    <row r="36" spans="1:5">
      <c r="A36" s="51" t="s">
        <v>39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&amp;R&amp;"Arial,Normal"&amp;11&amp;A</oddHeader>
    <oddFooter>&amp;L&amp;F/Siv Stjernborg&amp;C&amp;P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view="pageLayout" zoomScaleNormal="120" workbookViewId="0">
      <selection activeCell="A2" sqref="A2"/>
    </sheetView>
  </sheetViews>
  <sheetFormatPr defaultRowHeight="12"/>
  <cols>
    <col min="1" max="1" width="49.28515625" customWidth="1"/>
    <col min="3" max="3" width="2.7109375" customWidth="1"/>
    <col min="5" max="5" width="2.7109375" customWidth="1"/>
    <col min="8" max="8" width="2.7109375" customWidth="1"/>
  </cols>
  <sheetData>
    <row r="1" spans="1:8" ht="18" customHeight="1">
      <c r="A1" s="22" t="s">
        <v>42</v>
      </c>
    </row>
    <row r="2" spans="1:8" ht="15" customHeight="1">
      <c r="A2" s="126"/>
    </row>
    <row r="3" spans="1:8" ht="15">
      <c r="A3" s="24" t="s">
        <v>43</v>
      </c>
      <c r="B3" s="25"/>
    </row>
    <row r="4" spans="1:8" ht="15">
      <c r="A4" s="1"/>
    </row>
    <row r="5" spans="1:8" ht="45">
      <c r="A5" s="26" t="s">
        <v>28</v>
      </c>
    </row>
    <row r="6" spans="1:8">
      <c r="A6" s="27"/>
    </row>
    <row r="7" spans="1:8" ht="15">
      <c r="A7" s="27"/>
      <c r="B7" s="29"/>
      <c r="D7" s="29"/>
    </row>
    <row r="8" spans="1:8" s="9" customFormat="1" ht="15.95" customHeight="1">
      <c r="A8" s="27"/>
      <c r="B8" s="30">
        <v>2007</v>
      </c>
      <c r="D8" s="30" t="s">
        <v>30</v>
      </c>
      <c r="E8" s="31" t="s">
        <v>31</v>
      </c>
      <c r="F8" s="30" t="s">
        <v>44</v>
      </c>
      <c r="G8" s="52">
        <v>2008</v>
      </c>
      <c r="H8" s="31" t="s">
        <v>31</v>
      </c>
    </row>
    <row r="9" spans="1:8" s="9" customFormat="1" ht="15.95" customHeight="1">
      <c r="A9" s="32" t="s">
        <v>32</v>
      </c>
      <c r="B9" s="33"/>
    </row>
    <row r="10" spans="1:8" s="9" customFormat="1" ht="15.95" customHeight="1">
      <c r="A10" s="33" t="s">
        <v>1</v>
      </c>
      <c r="B10" s="34">
        <v>10.210000000000001</v>
      </c>
      <c r="C10" s="33"/>
      <c r="D10" s="33">
        <v>10.210000000000001</v>
      </c>
      <c r="F10" s="34">
        <v>10.210000000000001</v>
      </c>
      <c r="G10" s="33">
        <v>10.210000000000001</v>
      </c>
    </row>
    <row r="11" spans="1:8" s="9" customFormat="1" ht="15.95" customHeight="1">
      <c r="A11" s="33" t="s">
        <v>2</v>
      </c>
      <c r="B11" s="34">
        <v>1.7</v>
      </c>
      <c r="C11" s="33"/>
      <c r="D11" s="33"/>
      <c r="F11" s="34">
        <v>1.7</v>
      </c>
      <c r="G11" s="33"/>
    </row>
    <row r="12" spans="1:8" s="9" customFormat="1" ht="15.95" customHeight="1">
      <c r="A12" s="33" t="s">
        <v>3</v>
      </c>
      <c r="B12" s="35">
        <v>8.7799999999999994</v>
      </c>
      <c r="C12" s="33"/>
      <c r="D12" s="33"/>
      <c r="F12" s="36">
        <v>7.71</v>
      </c>
      <c r="G12" s="33"/>
    </row>
    <row r="13" spans="1:8" s="9" customFormat="1" ht="15.95" customHeight="1">
      <c r="A13" s="33" t="s">
        <v>4</v>
      </c>
      <c r="B13" s="34">
        <v>0.68</v>
      </c>
      <c r="C13" s="33"/>
      <c r="D13" s="33"/>
      <c r="F13" s="34">
        <v>0.68</v>
      </c>
      <c r="G13" s="33"/>
    </row>
    <row r="14" spans="1:8" s="9" customFormat="1" ht="15.95" customHeight="1">
      <c r="A14" s="33" t="s">
        <v>5</v>
      </c>
      <c r="B14" s="34">
        <v>2.2000000000000002</v>
      </c>
      <c r="C14" s="33"/>
      <c r="D14" s="33"/>
      <c r="F14" s="34">
        <v>2.2000000000000002</v>
      </c>
      <c r="G14" s="33"/>
    </row>
    <row r="15" spans="1:8" s="9" customFormat="1" ht="15.95" customHeight="1">
      <c r="A15" s="33" t="s">
        <v>6</v>
      </c>
      <c r="B15" s="34">
        <v>4.45</v>
      </c>
      <c r="C15" s="33"/>
      <c r="D15" s="33"/>
      <c r="F15" s="53">
        <v>2.4300000000000002</v>
      </c>
      <c r="G15" s="33"/>
    </row>
    <row r="16" spans="1:8" s="9" customFormat="1" ht="15.95" customHeight="1">
      <c r="A16" s="37" t="s">
        <v>7</v>
      </c>
      <c r="B16" s="38">
        <v>4.4000000000000004</v>
      </c>
      <c r="C16" s="37"/>
      <c r="D16" s="37"/>
      <c r="E16" s="54"/>
      <c r="F16" s="55">
        <v>7.49</v>
      </c>
      <c r="G16" s="37"/>
      <c r="H16" s="54"/>
    </row>
    <row r="17" spans="1:8" s="9" customFormat="1" ht="15.95" customHeight="1">
      <c r="A17" s="32" t="s">
        <v>8</v>
      </c>
      <c r="B17" s="39">
        <f>SUM(B10:B16)</f>
        <v>32.419999999999995</v>
      </c>
      <c r="C17" s="41">
        <v>2</v>
      </c>
      <c r="D17" s="32">
        <f>SUM(D10:D16)</f>
        <v>10.210000000000001</v>
      </c>
      <c r="F17" s="39">
        <f>SUM(F10:F16)</f>
        <v>32.42</v>
      </c>
      <c r="G17" s="32">
        <f>SUM(G10:G16)</f>
        <v>10.210000000000001</v>
      </c>
    </row>
    <row r="18" spans="1:8" s="6" customFormat="1" ht="18" customHeight="1">
      <c r="A18" s="42"/>
      <c r="B18" s="43"/>
      <c r="C18" s="33"/>
      <c r="D18" s="33"/>
      <c r="F18" s="43"/>
      <c r="G18" s="33"/>
    </row>
    <row r="19" spans="1:8" s="6" customFormat="1" ht="12.75">
      <c r="A19" s="32" t="s">
        <v>33</v>
      </c>
      <c r="B19" s="34"/>
      <c r="C19" s="33"/>
      <c r="D19" s="33"/>
      <c r="F19" s="34"/>
      <c r="G19" s="33"/>
    </row>
    <row r="20" spans="1:8" s="9" customFormat="1" ht="15.95" customHeight="1">
      <c r="A20" s="33" t="s">
        <v>12</v>
      </c>
      <c r="B20" s="35">
        <v>0.4</v>
      </c>
      <c r="C20" s="33"/>
      <c r="D20" s="33"/>
      <c r="F20" s="36">
        <v>0.35</v>
      </c>
      <c r="G20" s="33"/>
    </row>
    <row r="21" spans="1:8" s="9" customFormat="1" ht="15.95" customHeight="1">
      <c r="A21" s="33" t="s">
        <v>11</v>
      </c>
      <c r="B21" s="34">
        <v>1.7</v>
      </c>
      <c r="C21" s="33"/>
      <c r="D21" s="33"/>
      <c r="F21" s="53">
        <v>1.64</v>
      </c>
      <c r="G21" s="33"/>
    </row>
    <row r="22" spans="1:8" s="9" customFormat="1" ht="15.95" customHeight="1">
      <c r="A22" s="33" t="s">
        <v>21</v>
      </c>
      <c r="B22" s="34">
        <v>0.01</v>
      </c>
      <c r="C22" s="33"/>
      <c r="D22" s="33"/>
      <c r="F22" s="34">
        <v>0.01</v>
      </c>
      <c r="G22" s="33"/>
    </row>
    <row r="23" spans="1:8" s="9" customFormat="1" ht="15.95" customHeight="1">
      <c r="A23" s="37" t="s">
        <v>34</v>
      </c>
      <c r="B23" s="38">
        <v>0.68</v>
      </c>
      <c r="C23" s="37"/>
      <c r="D23" s="37"/>
      <c r="E23" s="54"/>
      <c r="F23" s="55">
        <v>0.51</v>
      </c>
      <c r="G23" s="37"/>
      <c r="H23" s="54"/>
    </row>
    <row r="24" spans="1:8" s="9" customFormat="1" ht="15.95" customHeight="1">
      <c r="A24" s="32" t="s">
        <v>8</v>
      </c>
      <c r="B24" s="43">
        <f>SUM(B20:B23)</f>
        <v>2.79</v>
      </c>
      <c r="D24" s="33"/>
      <c r="F24" s="48">
        <f>SUM(F20:F23)</f>
        <v>2.5099999999999998</v>
      </c>
      <c r="G24" s="33"/>
    </row>
    <row r="25" spans="1:8" s="9" customFormat="1" ht="15.95" customHeight="1">
      <c r="A25" s="33"/>
      <c r="B25" s="34"/>
      <c r="C25" s="33"/>
      <c r="D25" s="33"/>
      <c r="F25" s="34"/>
      <c r="G25" s="33"/>
    </row>
    <row r="26" spans="1:8" s="9" customFormat="1" ht="15.95" customHeight="1">
      <c r="A26" s="32" t="s">
        <v>35</v>
      </c>
      <c r="B26" s="39"/>
      <c r="C26" s="33"/>
      <c r="D26" s="33"/>
      <c r="F26" s="39"/>
      <c r="G26" s="33"/>
    </row>
    <row r="27" spans="1:8" s="6" customFormat="1" ht="18" customHeight="1">
      <c r="A27" s="33" t="s">
        <v>36</v>
      </c>
      <c r="B27" s="35">
        <v>5.3</v>
      </c>
      <c r="C27" s="31"/>
      <c r="D27" s="36">
        <v>4</v>
      </c>
      <c r="F27" s="35">
        <v>5.3</v>
      </c>
      <c r="G27" s="35">
        <v>4</v>
      </c>
    </row>
    <row r="28" spans="1:8" s="6" customFormat="1" ht="18" customHeight="1">
      <c r="A28" s="37" t="s">
        <v>37</v>
      </c>
      <c r="B28" s="44">
        <v>1.29</v>
      </c>
      <c r="C28" s="45"/>
      <c r="D28" s="46">
        <v>0.97</v>
      </c>
      <c r="E28" s="56"/>
      <c r="F28" s="44">
        <v>1.29</v>
      </c>
      <c r="G28" s="44">
        <v>0.97</v>
      </c>
      <c r="H28" s="56"/>
    </row>
    <row r="29" spans="1:8" s="16" customFormat="1" ht="15.95" customHeight="1">
      <c r="A29" s="32" t="s">
        <v>8</v>
      </c>
      <c r="B29" s="43">
        <f>SUM(B27:B28)</f>
        <v>6.59</v>
      </c>
      <c r="C29" s="33"/>
      <c r="D29" s="48">
        <f>SUM(D27:D28)</f>
        <v>4.97</v>
      </c>
      <c r="E29" s="47"/>
      <c r="F29" s="43">
        <f>SUM(F27:F28)</f>
        <v>6.59</v>
      </c>
      <c r="G29" s="43">
        <f>SUM(G27:G28)</f>
        <v>4.97</v>
      </c>
      <c r="H29" s="47"/>
    </row>
    <row r="30" spans="1:8" s="16" customFormat="1" ht="15.95" customHeight="1">
      <c r="A30" s="33"/>
      <c r="B30" s="34"/>
      <c r="C30" s="9"/>
      <c r="D30" s="9"/>
      <c r="F30" s="34"/>
      <c r="G30" s="9"/>
    </row>
    <row r="31" spans="1:8" s="16" customFormat="1" ht="15.95" customHeight="1">
      <c r="A31" s="32" t="s">
        <v>38</v>
      </c>
      <c r="B31" s="43">
        <f>B17+B24+B29</f>
        <v>41.8</v>
      </c>
      <c r="C31" s="43"/>
      <c r="D31" s="48">
        <f>D17+D24+D29</f>
        <v>15.18</v>
      </c>
      <c r="F31" s="48">
        <f>F17+F24+F29</f>
        <v>41.519999999999996</v>
      </c>
      <c r="G31" s="43">
        <f>G17+G24+G29</f>
        <v>15.18</v>
      </c>
    </row>
    <row r="32" spans="1:8" s="6" customFormat="1" ht="18" customHeight="1">
      <c r="A32" s="33"/>
      <c r="B32" s="34"/>
      <c r="C32" s="9"/>
      <c r="D32" s="9"/>
    </row>
    <row r="33" spans="1:4" s="6" customFormat="1" ht="15.95" customHeight="1">
      <c r="A33" s="49"/>
      <c r="B33"/>
      <c r="C33"/>
      <c r="D33"/>
    </row>
    <row r="34" spans="1:4" ht="13.5">
      <c r="A34" s="50" t="s">
        <v>46</v>
      </c>
    </row>
    <row r="35" spans="1:4" ht="13.5">
      <c r="A35" s="50" t="s">
        <v>47</v>
      </c>
    </row>
    <row r="36" spans="1:4">
      <c r="A36" s="51" t="s">
        <v>45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&amp;R&amp;"Arial,Normal"&amp;11&amp;A</oddHeader>
    <oddFooter>&amp;L&amp;F/Siv Stjernborg&amp;C&amp;P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view="pageLayout" zoomScaleNormal="120" workbookViewId="0">
      <selection activeCell="A2" sqref="A2"/>
    </sheetView>
  </sheetViews>
  <sheetFormatPr defaultRowHeight="12"/>
  <cols>
    <col min="1" max="1" width="49.28515625" customWidth="1"/>
    <col min="4" max="4" width="0" hidden="1" customWidth="1"/>
    <col min="5" max="5" width="2.7109375" customWidth="1"/>
    <col min="6" max="6" width="10.140625" bestFit="1" customWidth="1"/>
  </cols>
  <sheetData>
    <row r="1" spans="1:6" ht="18" customHeight="1">
      <c r="A1" s="22" t="s">
        <v>48</v>
      </c>
    </row>
    <row r="2" spans="1:6" ht="12" customHeight="1">
      <c r="A2" s="126"/>
    </row>
    <row r="3" spans="1:6" ht="15">
      <c r="A3" s="24" t="s">
        <v>63</v>
      </c>
      <c r="B3" s="25"/>
    </row>
    <row r="4" spans="1:6" ht="12" customHeight="1">
      <c r="A4" s="1"/>
    </row>
    <row r="5" spans="1:6" ht="45">
      <c r="A5" s="26" t="s">
        <v>28</v>
      </c>
    </row>
    <row r="6" spans="1:6" ht="12" customHeight="1">
      <c r="A6" s="27"/>
    </row>
    <row r="7" spans="1:6" ht="12" customHeight="1">
      <c r="A7" s="27"/>
      <c r="B7" s="29"/>
    </row>
    <row r="8" spans="1:6" s="9" customFormat="1" ht="15.95" customHeight="1">
      <c r="A8" s="27"/>
      <c r="B8" s="57" t="s">
        <v>44</v>
      </c>
      <c r="C8" s="65" t="s">
        <v>49</v>
      </c>
      <c r="D8" s="52">
        <v>2008</v>
      </c>
      <c r="E8" s="31"/>
      <c r="F8" s="78" t="s">
        <v>64</v>
      </c>
    </row>
    <row r="9" spans="1:6" s="9" customFormat="1" ht="15.95" customHeight="1">
      <c r="A9" s="32" t="s">
        <v>32</v>
      </c>
      <c r="B9" s="33"/>
      <c r="C9" s="66"/>
      <c r="F9" s="78" t="s">
        <v>82</v>
      </c>
    </row>
    <row r="10" spans="1:6" s="9" customFormat="1" ht="15.95" customHeight="1">
      <c r="A10" s="33" t="s">
        <v>1</v>
      </c>
      <c r="B10" s="34">
        <v>10.210000000000001</v>
      </c>
      <c r="C10" s="67">
        <v>10.210000000000001</v>
      </c>
      <c r="D10" s="33">
        <v>10.210000000000001</v>
      </c>
      <c r="F10" s="79" t="s">
        <v>83</v>
      </c>
    </row>
    <row r="11" spans="1:6" s="9" customFormat="1" ht="15.95" customHeight="1">
      <c r="A11" s="33" t="s">
        <v>2</v>
      </c>
      <c r="B11" s="34">
        <v>1.7</v>
      </c>
      <c r="C11" s="67">
        <v>1.7</v>
      </c>
      <c r="D11" s="33"/>
    </row>
    <row r="12" spans="1:6" s="9" customFormat="1" ht="15.95" customHeight="1">
      <c r="A12" s="33" t="s">
        <v>3</v>
      </c>
      <c r="B12" s="35">
        <v>7.71</v>
      </c>
      <c r="C12" s="68">
        <v>6.71</v>
      </c>
      <c r="D12" s="33"/>
    </row>
    <row r="13" spans="1:6" s="9" customFormat="1" ht="15.95" customHeight="1">
      <c r="A13" s="33" t="s">
        <v>4</v>
      </c>
      <c r="B13" s="34">
        <v>0.68</v>
      </c>
      <c r="C13" s="67">
        <v>0.68</v>
      </c>
      <c r="D13" s="33"/>
    </row>
    <row r="14" spans="1:6" s="9" customFormat="1" ht="15.95" customHeight="1">
      <c r="A14" s="33" t="s">
        <v>5</v>
      </c>
      <c r="B14" s="34">
        <v>2.2000000000000002</v>
      </c>
      <c r="C14" s="67">
        <v>2.2000000000000002</v>
      </c>
      <c r="D14" s="33"/>
    </row>
    <row r="15" spans="1:6" s="9" customFormat="1" ht="15.95" customHeight="1">
      <c r="A15" s="33" t="s">
        <v>6</v>
      </c>
      <c r="B15" s="34">
        <v>2.4300000000000002</v>
      </c>
      <c r="C15" s="67">
        <v>2.4300000000000002</v>
      </c>
      <c r="D15" s="33"/>
    </row>
    <row r="16" spans="1:6" s="9" customFormat="1" ht="15.95" customHeight="1">
      <c r="A16" s="37" t="s">
        <v>7</v>
      </c>
      <c r="B16" s="38">
        <v>7.49</v>
      </c>
      <c r="C16" s="69">
        <v>7.49</v>
      </c>
      <c r="D16" s="37"/>
      <c r="E16" s="54"/>
    </row>
    <row r="17" spans="1:5" s="9" customFormat="1" ht="15.95" customHeight="1">
      <c r="A17" s="32" t="s">
        <v>50</v>
      </c>
      <c r="B17" s="39">
        <f>SUM(B10:B16)</f>
        <v>32.42</v>
      </c>
      <c r="C17" s="70">
        <f>SUM(C10:C16)</f>
        <v>31.42</v>
      </c>
      <c r="D17" s="32">
        <f>SUM(D10:D16)</f>
        <v>10.210000000000001</v>
      </c>
    </row>
    <row r="18" spans="1:5" s="6" customFormat="1" ht="12" customHeight="1">
      <c r="A18" s="42"/>
      <c r="B18" s="43"/>
      <c r="C18" s="71"/>
      <c r="D18" s="33"/>
    </row>
    <row r="19" spans="1:5" s="6" customFormat="1" ht="12.75">
      <c r="A19" s="32" t="s">
        <v>33</v>
      </c>
      <c r="B19" s="34"/>
      <c r="C19" s="67"/>
      <c r="D19" s="33"/>
    </row>
    <row r="20" spans="1:5" s="9" customFormat="1" ht="15.95" customHeight="1">
      <c r="A20" s="33" t="s">
        <v>12</v>
      </c>
      <c r="B20" s="35">
        <v>0.35</v>
      </c>
      <c r="C20" s="68">
        <v>0.3</v>
      </c>
      <c r="D20" s="33"/>
    </row>
    <row r="21" spans="1:5" s="9" customFormat="1" ht="15.95" customHeight="1">
      <c r="A21" s="33" t="s">
        <v>11</v>
      </c>
      <c r="B21" s="34">
        <v>1.64</v>
      </c>
      <c r="C21" s="72">
        <v>1.44</v>
      </c>
      <c r="D21" s="33"/>
    </row>
    <row r="22" spans="1:5" s="9" customFormat="1" ht="15.95" customHeight="1">
      <c r="A22" s="33" t="s">
        <v>21</v>
      </c>
      <c r="B22" s="34">
        <v>0.01</v>
      </c>
      <c r="C22" s="72">
        <v>0.01</v>
      </c>
      <c r="D22" s="33"/>
    </row>
    <row r="23" spans="1:5" s="9" customFormat="1" ht="15.95" customHeight="1">
      <c r="A23" s="37" t="s">
        <v>34</v>
      </c>
      <c r="B23" s="38">
        <v>0.51</v>
      </c>
      <c r="C23" s="73">
        <v>0.45</v>
      </c>
      <c r="D23" s="37"/>
      <c r="E23" s="54"/>
    </row>
    <row r="24" spans="1:5" s="9" customFormat="1" ht="15.95" customHeight="1">
      <c r="A24" s="32" t="s">
        <v>50</v>
      </c>
      <c r="B24" s="43">
        <f>SUM(B20:B23)</f>
        <v>2.5099999999999998</v>
      </c>
      <c r="C24" s="74">
        <f>SUM(C20:C23)</f>
        <v>2.2000000000000002</v>
      </c>
      <c r="D24" s="33"/>
    </row>
    <row r="25" spans="1:5" s="9" customFormat="1" ht="12" customHeight="1">
      <c r="A25" s="33"/>
      <c r="B25" s="34"/>
      <c r="C25" s="67"/>
      <c r="D25" s="33"/>
    </row>
    <row r="26" spans="1:5" s="9" customFormat="1" ht="15.95" customHeight="1">
      <c r="A26" s="32" t="s">
        <v>35</v>
      </c>
      <c r="B26" s="39"/>
      <c r="C26" s="75"/>
      <c r="D26" s="33"/>
    </row>
    <row r="27" spans="1:5" s="6" customFormat="1" ht="18" customHeight="1">
      <c r="A27" s="33" t="s">
        <v>51</v>
      </c>
      <c r="B27" s="35">
        <v>5.3</v>
      </c>
      <c r="C27" s="76">
        <v>5.5</v>
      </c>
      <c r="D27" s="35">
        <v>4</v>
      </c>
    </row>
    <row r="28" spans="1:5" s="6" customFormat="1" ht="18" customHeight="1">
      <c r="A28" s="37" t="s">
        <v>37</v>
      </c>
      <c r="B28" s="44">
        <f>0.2426*B27</f>
        <v>1.2857799999999999</v>
      </c>
      <c r="C28" s="77">
        <f>0.2426*C27</f>
        <v>1.3343</v>
      </c>
      <c r="D28" s="44">
        <v>0.97</v>
      </c>
      <c r="E28" s="56"/>
    </row>
    <row r="29" spans="1:5" s="16" customFormat="1" ht="15.95" customHeight="1">
      <c r="A29" s="32" t="s">
        <v>8</v>
      </c>
      <c r="B29" s="43">
        <f>SUM(B27:B28)</f>
        <v>6.5857799999999997</v>
      </c>
      <c r="C29" s="74">
        <f>SUM(C27:C28)</f>
        <v>6.8342999999999998</v>
      </c>
      <c r="D29" s="48">
        <f>SUM(D27:D28)</f>
        <v>4.97</v>
      </c>
      <c r="E29" s="47"/>
    </row>
    <row r="30" spans="1:5" s="16" customFormat="1" ht="12" customHeight="1">
      <c r="A30" s="33"/>
      <c r="B30" s="34"/>
      <c r="C30" s="67"/>
      <c r="D30" s="9"/>
    </row>
    <row r="31" spans="1:5" s="16" customFormat="1" ht="15.95" customHeight="1">
      <c r="A31" s="32" t="s">
        <v>38</v>
      </c>
      <c r="B31" s="43">
        <f>B17+B24+B29</f>
        <v>41.515779999999999</v>
      </c>
      <c r="C31" s="74">
        <f>C17+C24+C29</f>
        <v>40.454300000000003</v>
      </c>
      <c r="D31" s="48">
        <f>D17+D24+D29</f>
        <v>15.18</v>
      </c>
    </row>
    <row r="32" spans="1:5" s="6" customFormat="1" ht="12" customHeight="1">
      <c r="A32" s="58"/>
      <c r="B32"/>
    </row>
    <row r="33" spans="1:3" ht="12" customHeight="1">
      <c r="A33" s="59"/>
    </row>
    <row r="34" spans="1:3" ht="15.75">
      <c r="A34" s="60" t="s">
        <v>52</v>
      </c>
    </row>
    <row r="35" spans="1:3" ht="12" customHeight="1">
      <c r="A35" s="60"/>
    </row>
    <row r="36" spans="1:3" ht="12.75">
      <c r="A36" s="61" t="s">
        <v>53</v>
      </c>
    </row>
    <row r="37" spans="1:3" ht="15">
      <c r="A37" s="62" t="s">
        <v>54</v>
      </c>
    </row>
    <row r="38" spans="1:3" ht="14.25" customHeight="1">
      <c r="A38" s="62" t="s">
        <v>55</v>
      </c>
    </row>
    <row r="39" spans="1:3" ht="12" customHeight="1">
      <c r="A39" s="62"/>
    </row>
    <row r="40" spans="1:3" ht="12.75">
      <c r="A40" s="61" t="s">
        <v>56</v>
      </c>
      <c r="B40" s="63"/>
      <c r="C40" s="63"/>
    </row>
    <row r="41" spans="1:3" ht="15">
      <c r="A41" s="62" t="s">
        <v>57</v>
      </c>
      <c r="B41" s="63"/>
      <c r="C41" s="63"/>
    </row>
    <row r="42" spans="1:3" ht="12" customHeight="1">
      <c r="A42" s="62" t="s">
        <v>55</v>
      </c>
      <c r="B42" s="63"/>
      <c r="C42" s="63"/>
    </row>
    <row r="43" spans="1:3" ht="12" customHeight="1">
      <c r="B43" s="63"/>
      <c r="C43" s="63"/>
    </row>
    <row r="44" spans="1:3" ht="12.75">
      <c r="A44" s="64" t="s">
        <v>58</v>
      </c>
      <c r="B44" s="63"/>
      <c r="C44" s="63"/>
    </row>
    <row r="45" spans="1:3" ht="15">
      <c r="A45" s="28" t="s">
        <v>59</v>
      </c>
      <c r="B45" s="63"/>
      <c r="C45" s="63"/>
    </row>
    <row r="46" spans="1:3" ht="15">
      <c r="A46" s="28" t="s">
        <v>60</v>
      </c>
      <c r="B46" s="63"/>
      <c r="C46" s="63"/>
    </row>
    <row r="47" spans="1:3" ht="12" customHeight="1"/>
    <row r="48" spans="1:3" ht="12.75">
      <c r="A48" s="61" t="s">
        <v>61</v>
      </c>
      <c r="B48" s="63"/>
      <c r="C48" s="63"/>
    </row>
    <row r="49" spans="1:3" ht="15">
      <c r="A49" s="28" t="s">
        <v>62</v>
      </c>
      <c r="B49" s="63"/>
      <c r="C49" s="63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&amp;R&amp;"Arial,Normal"&amp;11&amp;A</oddHeader>
    <oddFooter>&amp;L&amp;F/Siv Stjernborg&amp;C&amp;P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0"/>
  <sheetViews>
    <sheetView view="pageLayout" zoomScaleNormal="120" workbookViewId="0">
      <selection activeCell="A2" sqref="A2"/>
    </sheetView>
  </sheetViews>
  <sheetFormatPr defaultRowHeight="12"/>
  <cols>
    <col min="1" max="1" width="30.7109375" customWidth="1"/>
    <col min="2" max="5" width="11.7109375" customWidth="1"/>
    <col min="6" max="6" width="2.7109375" customWidth="1"/>
    <col min="7" max="7" width="18.7109375" customWidth="1"/>
  </cols>
  <sheetData>
    <row r="1" spans="1:7" ht="18" customHeight="1">
      <c r="A1" s="80" t="s">
        <v>65</v>
      </c>
    </row>
    <row r="2" spans="1:7" ht="14.1" customHeight="1">
      <c r="A2" s="126"/>
    </row>
    <row r="3" spans="1:7" ht="14.1" customHeight="1">
      <c r="A3" s="24" t="s">
        <v>66</v>
      </c>
      <c r="B3" s="25"/>
    </row>
    <row r="4" spans="1:7" ht="14.1" customHeight="1">
      <c r="A4" s="1"/>
    </row>
    <row r="5" spans="1:7" ht="45">
      <c r="A5" s="26" t="s">
        <v>28</v>
      </c>
    </row>
    <row r="6" spans="1:7" ht="15.95" customHeight="1">
      <c r="A6" s="49"/>
      <c r="B6" s="127" t="s">
        <v>67</v>
      </c>
      <c r="C6" s="88" t="s">
        <v>68</v>
      </c>
      <c r="D6" s="88" t="s">
        <v>86</v>
      </c>
      <c r="E6" s="128" t="s">
        <v>67</v>
      </c>
      <c r="G6" s="78" t="s">
        <v>64</v>
      </c>
    </row>
    <row r="7" spans="1:7" ht="15.95" customHeight="1">
      <c r="A7" s="49"/>
      <c r="B7" s="127">
        <v>39797</v>
      </c>
      <c r="C7" s="88">
        <v>39986</v>
      </c>
      <c r="D7" s="88">
        <v>40158</v>
      </c>
      <c r="E7" s="88">
        <v>40151</v>
      </c>
      <c r="G7" s="78" t="s">
        <v>137</v>
      </c>
    </row>
    <row r="8" spans="1:7" s="9" customFormat="1" ht="15.95" customHeight="1">
      <c r="A8" s="49"/>
      <c r="B8" s="129" t="s">
        <v>49</v>
      </c>
      <c r="C8" s="110" t="s">
        <v>49</v>
      </c>
      <c r="D8" s="110" t="s">
        <v>49</v>
      </c>
      <c r="E8" s="130">
        <v>2010</v>
      </c>
      <c r="F8" s="31"/>
      <c r="G8" s="79" t="s">
        <v>84</v>
      </c>
    </row>
    <row r="9" spans="1:7" s="9" customFormat="1" ht="15.95" customHeight="1">
      <c r="A9" s="49"/>
      <c r="B9" s="129" t="s">
        <v>69</v>
      </c>
      <c r="C9" s="110" t="s">
        <v>69</v>
      </c>
      <c r="D9" s="110" t="s">
        <v>69</v>
      </c>
      <c r="E9" s="110" t="s">
        <v>69</v>
      </c>
      <c r="F9" s="31"/>
    </row>
    <row r="10" spans="1:7" s="9" customFormat="1" ht="15.95" customHeight="1">
      <c r="A10" s="111" t="s">
        <v>32</v>
      </c>
      <c r="B10" s="113"/>
      <c r="C10" s="113"/>
      <c r="D10" s="113"/>
      <c r="E10" s="112"/>
    </row>
    <row r="11" spans="1:7" s="9" customFormat="1" ht="15.95" customHeight="1">
      <c r="A11" s="113" t="s">
        <v>1</v>
      </c>
      <c r="B11" s="131">
        <v>10.210000000000001</v>
      </c>
      <c r="C11" s="114">
        <v>10.210000000000001</v>
      </c>
      <c r="D11" s="114">
        <v>10.210000000000001</v>
      </c>
      <c r="E11" s="114">
        <v>10.210000000000001</v>
      </c>
    </row>
    <row r="12" spans="1:7" s="9" customFormat="1" ht="15.95" customHeight="1">
      <c r="A12" s="113" t="s">
        <v>2</v>
      </c>
      <c r="B12" s="131">
        <v>1.7</v>
      </c>
      <c r="C12" s="114">
        <v>1.7</v>
      </c>
      <c r="D12" s="114">
        <v>1.7</v>
      </c>
      <c r="E12" s="114">
        <v>1.7</v>
      </c>
    </row>
    <row r="13" spans="1:7" s="9" customFormat="1" ht="15.95" customHeight="1">
      <c r="A13" s="113" t="s">
        <v>3</v>
      </c>
      <c r="B13" s="132">
        <v>6.71</v>
      </c>
      <c r="C13" s="119">
        <v>6.71</v>
      </c>
      <c r="D13" s="119">
        <v>6.71</v>
      </c>
      <c r="E13" s="133">
        <v>5.95</v>
      </c>
    </row>
    <row r="14" spans="1:7" s="9" customFormat="1" ht="15.95" customHeight="1">
      <c r="A14" s="113" t="s">
        <v>4</v>
      </c>
      <c r="B14" s="131">
        <v>0.68</v>
      </c>
      <c r="C14" s="114">
        <v>0.68</v>
      </c>
      <c r="D14" s="114">
        <v>0.68</v>
      </c>
      <c r="E14" s="114">
        <v>0.68</v>
      </c>
    </row>
    <row r="15" spans="1:7" s="9" customFormat="1" ht="15.95" customHeight="1">
      <c r="A15" s="113" t="s">
        <v>5</v>
      </c>
      <c r="B15" s="131">
        <v>2.2000000000000002</v>
      </c>
      <c r="C15" s="114">
        <v>2.2000000000000002</v>
      </c>
      <c r="D15" s="114">
        <v>2.2000000000000002</v>
      </c>
      <c r="E15" s="114">
        <v>2.2000000000000002</v>
      </c>
    </row>
    <row r="16" spans="1:7" s="9" customFormat="1" ht="15.95" customHeight="1">
      <c r="A16" s="113" t="s">
        <v>6</v>
      </c>
      <c r="B16" s="131">
        <v>2.4300000000000002</v>
      </c>
      <c r="C16" s="114">
        <v>2.4300000000000002</v>
      </c>
      <c r="D16" s="114">
        <v>2.4300000000000002</v>
      </c>
      <c r="E16" s="133">
        <v>4.6500000000000004</v>
      </c>
    </row>
    <row r="17" spans="1:6" s="9" customFormat="1" ht="15.95" customHeight="1">
      <c r="A17" s="115" t="s">
        <v>7</v>
      </c>
      <c r="B17" s="134">
        <v>7.49</v>
      </c>
      <c r="C17" s="120">
        <v>7.49</v>
      </c>
      <c r="D17" s="120">
        <v>7.49</v>
      </c>
      <c r="E17" s="135">
        <v>6.03</v>
      </c>
      <c r="F17" s="54"/>
    </row>
    <row r="18" spans="1:6" s="9" customFormat="1" ht="15.95" customHeight="1">
      <c r="A18" s="111" t="s">
        <v>50</v>
      </c>
      <c r="B18" s="136">
        <f>SUM(B11:B17)</f>
        <v>31.42</v>
      </c>
      <c r="C18" s="137">
        <f>SUM(C11:C17)</f>
        <v>31.42</v>
      </c>
      <c r="D18" s="137">
        <f>SUM(D11:D17)</f>
        <v>31.42</v>
      </c>
      <c r="E18" s="111">
        <f>SUM(E11:E17)</f>
        <v>31.42</v>
      </c>
    </row>
    <row r="19" spans="1:6" s="6" customFormat="1" ht="12" customHeight="1">
      <c r="A19" s="118"/>
      <c r="B19" s="138"/>
      <c r="C19" s="117"/>
      <c r="D19" s="117"/>
      <c r="E19" s="113"/>
    </row>
    <row r="20" spans="1:6" s="6" customFormat="1">
      <c r="A20" s="111" t="s">
        <v>33</v>
      </c>
      <c r="B20" s="131"/>
      <c r="C20" s="114"/>
      <c r="D20" s="114"/>
      <c r="E20" s="113"/>
    </row>
    <row r="21" spans="1:6" s="9" customFormat="1" ht="15.95" customHeight="1">
      <c r="A21" s="113" t="s">
        <v>12</v>
      </c>
      <c r="B21" s="132">
        <v>0.3</v>
      </c>
      <c r="C21" s="119">
        <v>0.3</v>
      </c>
      <c r="D21" s="119">
        <v>0.3</v>
      </c>
      <c r="E21" s="119">
        <v>0.3</v>
      </c>
    </row>
    <row r="22" spans="1:6" s="9" customFormat="1" ht="15.95" customHeight="1">
      <c r="A22" s="113" t="s">
        <v>11</v>
      </c>
      <c r="B22" s="131">
        <v>1.44</v>
      </c>
      <c r="C22" s="133">
        <v>0.8</v>
      </c>
      <c r="D22" s="133">
        <v>0</v>
      </c>
      <c r="E22" s="133">
        <v>0.4</v>
      </c>
    </row>
    <row r="23" spans="1:6" s="9" customFormat="1" ht="30" customHeight="1">
      <c r="A23" s="118" t="s">
        <v>21</v>
      </c>
      <c r="B23" s="131">
        <v>0.01</v>
      </c>
      <c r="C23" s="114">
        <v>0.01</v>
      </c>
      <c r="D23" s="114">
        <v>0.01</v>
      </c>
      <c r="E23" s="114">
        <v>0.01</v>
      </c>
    </row>
    <row r="24" spans="1:6" s="9" customFormat="1" ht="30" customHeight="1">
      <c r="A24" s="139" t="s">
        <v>34</v>
      </c>
      <c r="B24" s="134">
        <v>0.45</v>
      </c>
      <c r="C24" s="140">
        <v>0.25</v>
      </c>
      <c r="D24" s="140">
        <v>0</v>
      </c>
      <c r="E24" s="140">
        <v>0.12</v>
      </c>
      <c r="F24" s="54"/>
    </row>
    <row r="25" spans="1:6" s="9" customFormat="1" ht="15.95" customHeight="1">
      <c r="A25" s="111" t="s">
        <v>50</v>
      </c>
      <c r="B25" s="138">
        <f>SUM(B21:B24)</f>
        <v>2.2000000000000002</v>
      </c>
      <c r="C25" s="141">
        <f>SUM(C21:C24)</f>
        <v>1.36</v>
      </c>
      <c r="D25" s="141">
        <f>SUM(D21:D24)</f>
        <v>0.31</v>
      </c>
      <c r="E25" s="141">
        <f>SUM(E21:E24)</f>
        <v>0.83</v>
      </c>
    </row>
    <row r="26" spans="1:6" s="9" customFormat="1" ht="12" customHeight="1">
      <c r="A26" s="113"/>
      <c r="B26" s="131"/>
      <c r="C26" s="114"/>
      <c r="D26" s="114"/>
      <c r="E26" s="113"/>
    </row>
    <row r="27" spans="1:6" s="9" customFormat="1" ht="15.95" customHeight="1">
      <c r="A27" s="111" t="s">
        <v>35</v>
      </c>
      <c r="B27" s="136"/>
      <c r="C27" s="137"/>
      <c r="D27" s="137"/>
      <c r="E27" s="113"/>
    </row>
    <row r="28" spans="1:6" s="6" customFormat="1" ht="18" customHeight="1">
      <c r="A28" s="113" t="s">
        <v>51</v>
      </c>
      <c r="B28" s="142">
        <v>5.5</v>
      </c>
      <c r="C28" s="121">
        <v>5.5</v>
      </c>
      <c r="D28" s="121">
        <v>5.5</v>
      </c>
      <c r="E28" s="121">
        <v>5.5</v>
      </c>
    </row>
    <row r="29" spans="1:6" s="6" customFormat="1" ht="18" customHeight="1">
      <c r="A29" s="115" t="s">
        <v>136</v>
      </c>
      <c r="B29" s="143">
        <f>0.2426*B28</f>
        <v>1.3343</v>
      </c>
      <c r="C29" s="116">
        <f>0.2426*C28</f>
        <v>1.3343</v>
      </c>
      <c r="D29" s="116">
        <f>0.2426*D28</f>
        <v>1.3343</v>
      </c>
      <c r="E29" s="116">
        <f>0.2426*E28</f>
        <v>1.3343</v>
      </c>
      <c r="F29" s="56"/>
    </row>
    <row r="30" spans="1:6" s="16" customFormat="1" ht="15.95" customHeight="1">
      <c r="A30" s="111" t="s">
        <v>8</v>
      </c>
      <c r="B30" s="138">
        <f>SUM(B28:B29)</f>
        <v>6.8342999999999998</v>
      </c>
      <c r="C30" s="117">
        <f>SUM(C28:C29)</f>
        <v>6.8342999999999998</v>
      </c>
      <c r="D30" s="117">
        <f>SUM(D28:D29)</f>
        <v>6.8342999999999998</v>
      </c>
      <c r="E30" s="117">
        <f>SUM(E28:E29)</f>
        <v>6.8342999999999998</v>
      </c>
      <c r="F30" s="47"/>
    </row>
    <row r="31" spans="1:6" s="16" customFormat="1" ht="12" customHeight="1">
      <c r="A31" s="113"/>
      <c r="B31" s="131"/>
      <c r="C31" s="114"/>
      <c r="D31" s="114"/>
      <c r="E31" s="112"/>
    </row>
    <row r="32" spans="1:6" s="16" customFormat="1" ht="15.95" customHeight="1">
      <c r="A32" s="111" t="s">
        <v>38</v>
      </c>
      <c r="B32" s="138">
        <f>B18+B25+B30</f>
        <v>40.454300000000003</v>
      </c>
      <c r="C32" s="141">
        <f>C18+C25+C30</f>
        <v>39.6143</v>
      </c>
      <c r="D32" s="141">
        <f>D18+D25+D30</f>
        <v>38.564300000000003</v>
      </c>
      <c r="E32" s="141">
        <f>E18+E25+E30</f>
        <v>39.084299999999999</v>
      </c>
    </row>
    <row r="33" spans="1:4" s="6" customFormat="1" ht="12" customHeight="1">
      <c r="A33" s="58"/>
      <c r="B33"/>
    </row>
    <row r="34" spans="1:4" ht="15.75">
      <c r="A34" s="60" t="s">
        <v>52</v>
      </c>
    </row>
    <row r="35" spans="1:4" ht="6" customHeight="1">
      <c r="A35" s="62"/>
    </row>
    <row r="36" spans="1:4" ht="14.1" customHeight="1">
      <c r="A36" s="61" t="s">
        <v>70</v>
      </c>
      <c r="B36" s="82"/>
      <c r="C36" s="82"/>
      <c r="D36" s="82"/>
    </row>
    <row r="37" spans="1:4" ht="14.1" customHeight="1">
      <c r="A37" s="62" t="s">
        <v>71</v>
      </c>
      <c r="B37" s="82"/>
      <c r="C37" s="82"/>
      <c r="D37" s="82"/>
    </row>
    <row r="38" spans="1:4" ht="14.1" customHeight="1">
      <c r="A38" s="28" t="s">
        <v>72</v>
      </c>
      <c r="B38" s="82"/>
      <c r="C38" s="82"/>
      <c r="D38" s="82"/>
    </row>
    <row r="39" spans="1:4" ht="14.1" customHeight="1">
      <c r="A39" s="62" t="s">
        <v>73</v>
      </c>
      <c r="B39" s="82"/>
      <c r="C39" s="82"/>
      <c r="D39" s="82"/>
    </row>
    <row r="40" spans="1:4" ht="6" customHeight="1">
      <c r="A40" s="62"/>
      <c r="B40" s="82"/>
      <c r="C40" s="82"/>
      <c r="D40" s="82"/>
    </row>
    <row r="41" spans="1:4" ht="14.1" customHeight="1">
      <c r="A41" s="61" t="s">
        <v>61</v>
      </c>
      <c r="B41" s="82"/>
      <c r="C41" s="82"/>
      <c r="D41" s="82"/>
    </row>
    <row r="42" spans="1:4" ht="14.1" customHeight="1">
      <c r="A42" s="28" t="s">
        <v>62</v>
      </c>
      <c r="B42" s="82"/>
      <c r="C42" s="82"/>
      <c r="D42" s="82"/>
    </row>
    <row r="43" spans="1:4" ht="6" customHeight="1">
      <c r="B43" s="82"/>
      <c r="C43" s="82"/>
      <c r="D43" s="82"/>
    </row>
    <row r="44" spans="1:4" ht="14.1" customHeight="1">
      <c r="A44" s="64" t="s">
        <v>74</v>
      </c>
      <c r="B44" s="82"/>
      <c r="C44" s="82"/>
      <c r="D44" s="82"/>
    </row>
    <row r="45" spans="1:4" ht="14.1" customHeight="1">
      <c r="A45" s="28" t="s">
        <v>59</v>
      </c>
      <c r="B45" s="82"/>
      <c r="C45" s="82"/>
      <c r="D45" s="82"/>
    </row>
    <row r="46" spans="1:4" ht="14.1" customHeight="1">
      <c r="A46" s="28" t="s">
        <v>134</v>
      </c>
      <c r="B46" s="82"/>
      <c r="C46" s="82"/>
      <c r="D46" s="82"/>
    </row>
    <row r="47" spans="1:4" ht="14.1" customHeight="1">
      <c r="A47" s="28" t="s">
        <v>135</v>
      </c>
    </row>
    <row r="48" spans="1:4" ht="14.1" customHeight="1">
      <c r="A48" s="28"/>
      <c r="B48" s="82"/>
      <c r="C48" s="82"/>
      <c r="D48" s="82"/>
    </row>
    <row r="49" spans="1:4" ht="15">
      <c r="A49" s="28"/>
      <c r="B49" s="82"/>
      <c r="C49" s="82"/>
      <c r="D49" s="82"/>
    </row>
    <row r="50" spans="1:4" ht="15">
      <c r="A50" s="28"/>
    </row>
  </sheetData>
  <pageMargins left="0.59055118110236227" right="0.59055118110236227" top="0.59055118110236227" bottom="0.59055118110236227" header="0.29527559055118113" footer="0.29527559055118113"/>
  <pageSetup paperSize="9" orientation="portrait" r:id="rId1"/>
  <headerFooter alignWithMargins="0">
    <oddHeader>&amp;R&amp;"Arial,Normal"&amp;11&amp;A</oddHeader>
    <oddFooter>&amp;L&amp;F/Siv Stjernborg&amp;C&amp;P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0"/>
  <sheetViews>
    <sheetView view="pageLayout" zoomScaleNormal="120" workbookViewId="0">
      <selection activeCell="A2" sqref="A2"/>
    </sheetView>
  </sheetViews>
  <sheetFormatPr defaultRowHeight="12"/>
  <cols>
    <col min="1" max="1" width="44.140625" customWidth="1"/>
    <col min="2" max="2" width="11.7109375" style="83" customWidth="1"/>
    <col min="3" max="3" width="11.7109375" customWidth="1"/>
    <col min="4" max="4" width="11.7109375" style="84" customWidth="1"/>
    <col min="5" max="5" width="18.7109375" customWidth="1"/>
  </cols>
  <sheetData>
    <row r="1" spans="1:5" ht="18" customHeight="1">
      <c r="A1" s="80" t="s">
        <v>75</v>
      </c>
    </row>
    <row r="2" spans="1:5" ht="14.1" customHeight="1">
      <c r="A2" s="126"/>
    </row>
    <row r="3" spans="1:5" ht="14.1" customHeight="1">
      <c r="A3" s="24" t="s">
        <v>66</v>
      </c>
    </row>
    <row r="4" spans="1:5" ht="14.1" customHeight="1">
      <c r="A4" s="1"/>
    </row>
    <row r="5" spans="1:5" ht="45">
      <c r="A5" s="26" t="s">
        <v>76</v>
      </c>
    </row>
    <row r="6" spans="1:5" ht="24">
      <c r="A6" s="49"/>
      <c r="B6" s="144" t="s">
        <v>77</v>
      </c>
      <c r="C6" s="109" t="s">
        <v>78</v>
      </c>
      <c r="D6" s="109" t="s">
        <v>79</v>
      </c>
      <c r="E6" s="78" t="s">
        <v>64</v>
      </c>
    </row>
    <row r="7" spans="1:5" ht="15.95" customHeight="1">
      <c r="A7" s="49"/>
      <c r="B7" s="87">
        <v>40151</v>
      </c>
      <c r="C7" s="88">
        <v>40466</v>
      </c>
      <c r="D7" s="88">
        <v>40526</v>
      </c>
      <c r="E7" s="78" t="s">
        <v>138</v>
      </c>
    </row>
    <row r="8" spans="1:5" s="9" customFormat="1" ht="15.95" customHeight="1">
      <c r="A8" s="49"/>
      <c r="B8" s="145" t="s">
        <v>69</v>
      </c>
      <c r="C8" s="110" t="s">
        <v>69</v>
      </c>
      <c r="D8" s="110" t="s">
        <v>69</v>
      </c>
      <c r="E8" s="79" t="s">
        <v>85</v>
      </c>
    </row>
    <row r="9" spans="1:5" s="9" customFormat="1" ht="15.95" customHeight="1">
      <c r="A9" s="111" t="s">
        <v>32</v>
      </c>
      <c r="B9" s="91"/>
      <c r="C9" s="112"/>
      <c r="D9" s="112"/>
    </row>
    <row r="10" spans="1:5" s="9" customFormat="1" ht="15.95" customHeight="1">
      <c r="A10" s="113" t="s">
        <v>1</v>
      </c>
      <c r="B10" s="146">
        <v>10.210000000000001</v>
      </c>
      <c r="C10" s="114">
        <v>10.210000000000001</v>
      </c>
      <c r="D10" s="114">
        <v>10.210000000000001</v>
      </c>
    </row>
    <row r="11" spans="1:5" s="9" customFormat="1" ht="15.95" customHeight="1">
      <c r="A11" s="113" t="s">
        <v>2</v>
      </c>
      <c r="B11" s="146">
        <v>1.7</v>
      </c>
      <c r="C11" s="114">
        <v>1.7</v>
      </c>
      <c r="D11" s="133">
        <v>1.17</v>
      </c>
    </row>
    <row r="12" spans="1:5" s="9" customFormat="1" ht="15.95" customHeight="1">
      <c r="A12" s="113" t="s">
        <v>3</v>
      </c>
      <c r="B12" s="146">
        <v>5.95</v>
      </c>
      <c r="C12" s="114">
        <v>5.95</v>
      </c>
      <c r="D12" s="133">
        <v>5.0199999999999996</v>
      </c>
    </row>
    <row r="13" spans="1:5" s="9" customFormat="1" ht="15.95" customHeight="1">
      <c r="A13" s="113" t="s">
        <v>4</v>
      </c>
      <c r="B13" s="146">
        <v>0.68</v>
      </c>
      <c r="C13" s="114">
        <v>0.68</v>
      </c>
      <c r="D13" s="114">
        <v>0.68</v>
      </c>
    </row>
    <row r="14" spans="1:5" s="9" customFormat="1" ht="15.95" customHeight="1">
      <c r="A14" s="113" t="s">
        <v>5</v>
      </c>
      <c r="B14" s="146">
        <v>2.2000000000000002</v>
      </c>
      <c r="C14" s="114">
        <v>2.2000000000000002</v>
      </c>
      <c r="D14" s="114">
        <v>2.2000000000000002</v>
      </c>
    </row>
    <row r="15" spans="1:5" s="9" customFormat="1" ht="15.95" customHeight="1">
      <c r="A15" s="113" t="s">
        <v>6</v>
      </c>
      <c r="B15" s="146">
        <v>4.6500000000000004</v>
      </c>
      <c r="C15" s="114">
        <v>4.6500000000000004</v>
      </c>
      <c r="D15" s="133">
        <v>2.91</v>
      </c>
    </row>
    <row r="16" spans="1:5" s="9" customFormat="1" ht="15.95" customHeight="1">
      <c r="A16" s="115" t="s">
        <v>7</v>
      </c>
      <c r="B16" s="147">
        <v>6.03</v>
      </c>
      <c r="C16" s="116">
        <v>6.03</v>
      </c>
      <c r="D16" s="135">
        <v>9.23</v>
      </c>
    </row>
    <row r="17" spans="1:4" s="9" customFormat="1" ht="15.95" customHeight="1">
      <c r="A17" s="111" t="s">
        <v>50</v>
      </c>
      <c r="B17" s="148">
        <f>SUM(B10:B16)</f>
        <v>31.42</v>
      </c>
      <c r="C17" s="111">
        <f>SUM(C10:C16)</f>
        <v>31.42</v>
      </c>
      <c r="D17" s="117">
        <f>SUM(D10:D16)</f>
        <v>31.419999999999998</v>
      </c>
    </row>
    <row r="18" spans="1:4" s="6" customFormat="1" ht="12" customHeight="1">
      <c r="A18" s="118"/>
      <c r="B18" s="149"/>
      <c r="C18" s="113"/>
      <c r="D18" s="113"/>
    </row>
    <row r="19" spans="1:4" s="6" customFormat="1">
      <c r="A19" s="111" t="s">
        <v>33</v>
      </c>
      <c r="B19" s="149"/>
      <c r="C19" s="113"/>
      <c r="D19" s="113"/>
    </row>
    <row r="20" spans="1:4" s="9" customFormat="1" ht="15.95" customHeight="1">
      <c r="A20" s="113" t="s">
        <v>12</v>
      </c>
      <c r="B20" s="150">
        <v>0.3</v>
      </c>
      <c r="C20" s="119">
        <v>0.3</v>
      </c>
      <c r="D20" s="151">
        <v>0.2</v>
      </c>
    </row>
    <row r="21" spans="1:4" s="9" customFormat="1" ht="15.95" customHeight="1">
      <c r="A21" s="113" t="s">
        <v>11</v>
      </c>
      <c r="B21" s="146">
        <v>0.4</v>
      </c>
      <c r="C21" s="133">
        <v>0</v>
      </c>
      <c r="D21" s="133">
        <v>0.4</v>
      </c>
    </row>
    <row r="22" spans="1:4" s="9" customFormat="1" ht="15.95" customHeight="1">
      <c r="A22" s="113" t="s">
        <v>21</v>
      </c>
      <c r="B22" s="146">
        <v>0.01</v>
      </c>
      <c r="C22" s="114">
        <v>0.01</v>
      </c>
      <c r="D22" s="114">
        <v>0.01</v>
      </c>
    </row>
    <row r="23" spans="1:4" s="9" customFormat="1" ht="15.95" customHeight="1">
      <c r="A23" s="115" t="s">
        <v>34</v>
      </c>
      <c r="B23" s="152">
        <v>0.12</v>
      </c>
      <c r="C23" s="140">
        <v>0</v>
      </c>
      <c r="D23" s="140">
        <v>0.12</v>
      </c>
    </row>
    <row r="24" spans="1:4" s="9" customFormat="1" ht="15.95" customHeight="1">
      <c r="A24" s="111" t="s">
        <v>50</v>
      </c>
      <c r="B24" s="153">
        <f>SUM(B20:B23)</f>
        <v>0.83</v>
      </c>
      <c r="C24" s="141">
        <f>SUM(C20:C23)</f>
        <v>0.31</v>
      </c>
      <c r="D24" s="141">
        <f>SUM(D20:D23)</f>
        <v>0.73000000000000009</v>
      </c>
    </row>
    <row r="25" spans="1:4" s="9" customFormat="1" ht="12" customHeight="1">
      <c r="A25" s="113"/>
      <c r="B25" s="149"/>
      <c r="C25" s="113"/>
      <c r="D25" s="113"/>
    </row>
    <row r="26" spans="1:4" s="9" customFormat="1" ht="15.95" customHeight="1">
      <c r="A26" s="111" t="s">
        <v>35</v>
      </c>
      <c r="B26" s="149"/>
      <c r="C26" s="113"/>
      <c r="D26" s="113"/>
    </row>
    <row r="27" spans="1:4" s="6" customFormat="1" ht="18" customHeight="1">
      <c r="A27" s="113" t="s">
        <v>51</v>
      </c>
      <c r="B27" s="154">
        <v>5.5</v>
      </c>
      <c r="C27" s="121">
        <v>5.5</v>
      </c>
      <c r="D27" s="121">
        <v>5.5</v>
      </c>
    </row>
    <row r="28" spans="1:4" s="6" customFormat="1" ht="18" customHeight="1">
      <c r="A28" s="115" t="s">
        <v>37</v>
      </c>
      <c r="B28" s="147">
        <f>0.2426*B27</f>
        <v>1.3343</v>
      </c>
      <c r="C28" s="116">
        <v>1.33</v>
      </c>
      <c r="D28" s="116">
        <f>0.2426*D27</f>
        <v>1.3343</v>
      </c>
    </row>
    <row r="29" spans="1:4" s="16" customFormat="1" ht="15.95" customHeight="1">
      <c r="A29" s="111" t="s">
        <v>8</v>
      </c>
      <c r="B29" s="153">
        <f>SUM(B27:B28)</f>
        <v>6.8342999999999998</v>
      </c>
      <c r="C29" s="117">
        <f>SUM(C27:C28)</f>
        <v>6.83</v>
      </c>
      <c r="D29" s="117">
        <f>SUM(D27:D28)</f>
        <v>6.8342999999999998</v>
      </c>
    </row>
    <row r="30" spans="1:4" s="16" customFormat="1" ht="12" customHeight="1">
      <c r="A30" s="113"/>
      <c r="B30" s="91"/>
      <c r="C30" s="112"/>
      <c r="D30" s="112"/>
    </row>
    <row r="31" spans="1:4" s="16" customFormat="1" ht="15.95" customHeight="1">
      <c r="A31" s="111" t="s">
        <v>38</v>
      </c>
      <c r="B31" s="153">
        <f>B17+B24+B29</f>
        <v>39.084299999999999</v>
      </c>
      <c r="C31" s="141">
        <f>C17+C24+C29</f>
        <v>38.56</v>
      </c>
      <c r="D31" s="141">
        <f>D17+D24+D29</f>
        <v>38.984299999999998</v>
      </c>
    </row>
    <row r="32" spans="1:4" s="6" customFormat="1" ht="12" customHeight="1">
      <c r="A32" s="58"/>
      <c r="B32" s="98"/>
      <c r="D32" s="99"/>
    </row>
    <row r="33" spans="1:1" ht="12" customHeight="1">
      <c r="A33" s="59"/>
    </row>
    <row r="34" spans="1:1" ht="15.75">
      <c r="A34" s="60" t="s">
        <v>52</v>
      </c>
    </row>
    <row r="35" spans="1:1" ht="12" customHeight="1">
      <c r="A35" s="62"/>
    </row>
    <row r="36" spans="1:1" ht="14.1" customHeight="1">
      <c r="A36" s="61" t="s">
        <v>70</v>
      </c>
    </row>
    <row r="37" spans="1:1" ht="14.1" customHeight="1">
      <c r="A37" s="62" t="s">
        <v>71</v>
      </c>
    </row>
    <row r="38" spans="1:1" ht="14.1" customHeight="1">
      <c r="A38" s="28" t="s">
        <v>72</v>
      </c>
    </row>
    <row r="39" spans="1:1" ht="14.1" customHeight="1">
      <c r="A39" s="62" t="s">
        <v>80</v>
      </c>
    </row>
    <row r="40" spans="1:1" ht="12" customHeight="1">
      <c r="A40" s="62"/>
    </row>
    <row r="41" spans="1:1" ht="14.1" customHeight="1">
      <c r="A41" s="61" t="s">
        <v>61</v>
      </c>
    </row>
    <row r="42" spans="1:1" ht="14.1" customHeight="1">
      <c r="A42" s="28" t="s">
        <v>62</v>
      </c>
    </row>
    <row r="43" spans="1:1" ht="12" customHeight="1"/>
    <row r="44" spans="1:1" ht="14.1" customHeight="1">
      <c r="A44" s="64" t="s">
        <v>81</v>
      </c>
    </row>
    <row r="45" spans="1:1" ht="14.1" customHeight="1">
      <c r="A45" s="28" t="s">
        <v>59</v>
      </c>
    </row>
    <row r="46" spans="1:1" ht="14.1" customHeight="1">
      <c r="A46" s="28" t="s">
        <v>134</v>
      </c>
    </row>
    <row r="47" spans="1:1" ht="14.1" customHeight="1">
      <c r="A47" s="28" t="s">
        <v>135</v>
      </c>
    </row>
    <row r="48" spans="1:1" ht="14.1" customHeight="1">
      <c r="A48" s="28"/>
    </row>
    <row r="49" spans="1:1" ht="15">
      <c r="A49" s="28"/>
    </row>
    <row r="50" spans="1:1" ht="15">
      <c r="A50" s="28"/>
    </row>
  </sheetData>
  <pageMargins left="0.59055118110236227" right="0.59055118110236227" top="0.59055118110236227" bottom="0.59055118110236227" header="0.29527559055118113" footer="0.29527559055118113"/>
  <pageSetup paperSize="9" orientation="portrait" r:id="rId1"/>
  <headerFooter alignWithMargins="0">
    <oddHeader>&amp;R&amp;"Arial,Normal"&amp;11&amp;A</oddHeader>
    <oddFooter>&amp;L&amp;F/Siv Stjernborg&amp;C&amp;P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3"/>
  <sheetViews>
    <sheetView view="pageLayout" zoomScaleNormal="120" workbookViewId="0">
      <selection activeCell="A2" sqref="A2"/>
    </sheetView>
  </sheetViews>
  <sheetFormatPr defaultRowHeight="12"/>
  <cols>
    <col min="1" max="1" width="44.140625" customWidth="1"/>
    <col min="2" max="2" width="11.7109375" style="83" customWidth="1"/>
    <col min="3" max="3" width="11.7109375" customWidth="1"/>
    <col min="4" max="4" width="11.7109375" style="84" customWidth="1"/>
    <col min="5" max="5" width="18.7109375" customWidth="1"/>
  </cols>
  <sheetData>
    <row r="1" spans="1:5" ht="18" customHeight="1">
      <c r="A1" s="80" t="s">
        <v>87</v>
      </c>
      <c r="C1" s="84"/>
    </row>
    <row r="2" spans="1:5" ht="3.95" customHeight="1">
      <c r="A2" s="126"/>
      <c r="C2" s="84"/>
    </row>
    <row r="3" spans="1:5" ht="14.1" customHeight="1">
      <c r="A3" s="24" t="s">
        <v>66</v>
      </c>
      <c r="C3" s="84"/>
    </row>
    <row r="4" spans="1:5" ht="3.95" customHeight="1">
      <c r="A4" s="1"/>
      <c r="C4" s="84"/>
    </row>
    <row r="5" spans="1:5" ht="45">
      <c r="A5" s="26" t="s">
        <v>76</v>
      </c>
      <c r="C5" s="84"/>
    </row>
    <row r="6" spans="1:5" ht="25.5">
      <c r="A6" s="27"/>
      <c r="B6" s="85" t="s">
        <v>79</v>
      </c>
      <c r="C6" s="86" t="s">
        <v>88</v>
      </c>
      <c r="D6" s="86" t="s">
        <v>89</v>
      </c>
      <c r="E6" s="78"/>
    </row>
    <row r="7" spans="1:5" ht="15.95" customHeight="1">
      <c r="A7" s="27"/>
      <c r="B7" s="87">
        <v>40526</v>
      </c>
      <c r="C7" s="88">
        <v>40877</v>
      </c>
      <c r="D7" s="88">
        <v>40877</v>
      </c>
      <c r="E7" s="78"/>
    </row>
    <row r="8" spans="1:5" s="9" customFormat="1" ht="15.95" customHeight="1">
      <c r="A8" s="27"/>
      <c r="B8" s="89" t="s">
        <v>69</v>
      </c>
      <c r="C8" s="90" t="s">
        <v>69</v>
      </c>
      <c r="D8" s="90" t="s">
        <v>69</v>
      </c>
      <c r="E8" s="79"/>
    </row>
    <row r="9" spans="1:5" s="9" customFormat="1" ht="15.95" customHeight="1">
      <c r="A9" s="32" t="s">
        <v>32</v>
      </c>
      <c r="B9" s="91"/>
      <c r="C9" s="92"/>
      <c r="D9" s="92"/>
    </row>
    <row r="10" spans="1:5" s="9" customFormat="1" ht="15.95" customHeight="1">
      <c r="A10" s="33" t="s">
        <v>1</v>
      </c>
      <c r="B10" s="93">
        <v>10.210000000000001</v>
      </c>
      <c r="C10" s="34">
        <v>10.210000000000001</v>
      </c>
      <c r="D10" s="34">
        <v>10.210000000000001</v>
      </c>
    </row>
    <row r="11" spans="1:5" s="9" customFormat="1" ht="15.95" customHeight="1">
      <c r="A11" s="33" t="s">
        <v>2</v>
      </c>
      <c r="B11" s="100">
        <v>1.17</v>
      </c>
      <c r="C11" s="34">
        <v>1.17</v>
      </c>
      <c r="D11" s="34">
        <v>1.17</v>
      </c>
    </row>
    <row r="12" spans="1:5" s="9" customFormat="1" ht="15.95" customHeight="1">
      <c r="A12" s="33" t="s">
        <v>3</v>
      </c>
      <c r="B12" s="100">
        <v>5.0199999999999996</v>
      </c>
      <c r="C12" s="34">
        <v>5.0199999999999996</v>
      </c>
      <c r="D12" s="34">
        <v>5.0199999999999996</v>
      </c>
    </row>
    <row r="13" spans="1:5" s="9" customFormat="1" ht="15.95" customHeight="1">
      <c r="A13" s="33" t="s">
        <v>4</v>
      </c>
      <c r="B13" s="93">
        <v>0.68</v>
      </c>
      <c r="C13" s="34">
        <v>0.68</v>
      </c>
      <c r="D13" s="53">
        <v>0.3</v>
      </c>
    </row>
    <row r="14" spans="1:5" s="9" customFormat="1" ht="15.95" customHeight="1">
      <c r="A14" s="33" t="s">
        <v>5</v>
      </c>
      <c r="B14" s="93">
        <v>2.2000000000000002</v>
      </c>
      <c r="C14" s="34">
        <v>2.2000000000000002</v>
      </c>
      <c r="D14" s="53">
        <v>2.6</v>
      </c>
    </row>
    <row r="15" spans="1:5" s="9" customFormat="1" ht="15.95" customHeight="1">
      <c r="A15" s="33" t="s">
        <v>6</v>
      </c>
      <c r="B15" s="100">
        <v>2.91</v>
      </c>
      <c r="C15" s="34">
        <v>2.91</v>
      </c>
      <c r="D15" s="34">
        <v>2.91</v>
      </c>
    </row>
    <row r="16" spans="1:5" s="9" customFormat="1" ht="15.95" customHeight="1">
      <c r="A16" s="37" t="s">
        <v>7</v>
      </c>
      <c r="B16" s="101">
        <v>9.23</v>
      </c>
      <c r="C16" s="44">
        <v>9.23</v>
      </c>
      <c r="D16" s="46">
        <v>9.2100000000000009</v>
      </c>
    </row>
    <row r="17" spans="1:4" s="9" customFormat="1" ht="15.95" customHeight="1">
      <c r="A17" s="32" t="s">
        <v>50</v>
      </c>
      <c r="B17" s="96">
        <f>SUM(B10:B16)</f>
        <v>31.419999999999998</v>
      </c>
      <c r="C17" s="43">
        <f>SUM(C10:C16)</f>
        <v>31.419999999999998</v>
      </c>
      <c r="D17" s="43">
        <f>SUM(D10:D16)</f>
        <v>31.42</v>
      </c>
    </row>
    <row r="18" spans="1:4" s="6" customFormat="1" ht="12" customHeight="1">
      <c r="A18" s="42"/>
      <c r="B18" s="95"/>
      <c r="C18" s="33"/>
      <c r="D18" s="33"/>
    </row>
    <row r="19" spans="1:4" s="6" customFormat="1" ht="12.75">
      <c r="A19" s="32" t="s">
        <v>33</v>
      </c>
      <c r="B19" s="95"/>
      <c r="C19" s="33"/>
      <c r="D19" s="33"/>
    </row>
    <row r="20" spans="1:4" s="9" customFormat="1" ht="15.95" customHeight="1">
      <c r="A20" s="33" t="s">
        <v>99</v>
      </c>
      <c r="B20" s="95"/>
      <c r="C20" s="33"/>
      <c r="D20" s="53">
        <v>0.1</v>
      </c>
    </row>
    <row r="21" spans="1:4" s="9" customFormat="1" ht="15.95" customHeight="1">
      <c r="A21" s="33" t="s">
        <v>12</v>
      </c>
      <c r="B21" s="102">
        <v>0.2</v>
      </c>
      <c r="C21" s="35">
        <v>0.2</v>
      </c>
      <c r="D21" s="36">
        <v>0.1</v>
      </c>
    </row>
    <row r="22" spans="1:4" s="9" customFormat="1" ht="15.95" customHeight="1">
      <c r="A22" s="33" t="s">
        <v>11</v>
      </c>
      <c r="B22" s="100">
        <v>0.4</v>
      </c>
      <c r="C22" s="53">
        <v>0</v>
      </c>
      <c r="D22" s="34">
        <v>0</v>
      </c>
    </row>
    <row r="23" spans="1:4" s="9" customFormat="1" ht="15.95" customHeight="1">
      <c r="A23" s="33" t="s">
        <v>21</v>
      </c>
      <c r="B23" s="93">
        <v>0.01</v>
      </c>
      <c r="C23" s="34">
        <v>0.01</v>
      </c>
      <c r="D23" s="34">
        <v>0.01</v>
      </c>
    </row>
    <row r="24" spans="1:4" s="9" customFormat="1" ht="15.95" customHeight="1">
      <c r="A24" s="37" t="s">
        <v>34</v>
      </c>
      <c r="B24" s="103">
        <v>0.12</v>
      </c>
      <c r="C24" s="55">
        <v>0</v>
      </c>
      <c r="D24" s="38">
        <v>0</v>
      </c>
    </row>
    <row r="25" spans="1:4" s="9" customFormat="1" ht="12" customHeight="1">
      <c r="A25" s="32" t="s">
        <v>50</v>
      </c>
      <c r="B25" s="104">
        <f>SUM(B21:B24)</f>
        <v>0.73000000000000009</v>
      </c>
      <c r="C25" s="48">
        <f>SUM(C21:C24)</f>
        <v>0.21000000000000002</v>
      </c>
      <c r="D25" s="43">
        <f>SUM(D20:D24)</f>
        <v>0.21000000000000002</v>
      </c>
    </row>
    <row r="26" spans="1:4" s="9" customFormat="1" ht="15.95" customHeight="1">
      <c r="A26" s="33"/>
      <c r="B26" s="95"/>
      <c r="C26" s="33"/>
      <c r="D26" s="33"/>
    </row>
    <row r="27" spans="1:4" s="6" customFormat="1" ht="18" customHeight="1">
      <c r="A27" s="32" t="s">
        <v>35</v>
      </c>
      <c r="B27" s="95"/>
      <c r="C27" s="33"/>
      <c r="D27" s="33"/>
    </row>
    <row r="28" spans="1:4" s="6" customFormat="1" ht="18" customHeight="1">
      <c r="A28" s="33" t="s">
        <v>51</v>
      </c>
      <c r="B28" s="97">
        <v>5.5</v>
      </c>
      <c r="C28" s="81">
        <v>5.5</v>
      </c>
      <c r="D28" s="81">
        <v>5.5</v>
      </c>
    </row>
    <row r="29" spans="1:4" s="16" customFormat="1" ht="15.95" customHeight="1">
      <c r="A29" s="37" t="s">
        <v>37</v>
      </c>
      <c r="B29" s="94">
        <f>0.2426*B28</f>
        <v>1.3343</v>
      </c>
      <c r="C29" s="44">
        <f>0.2426*C28</f>
        <v>1.3343</v>
      </c>
      <c r="D29" s="44">
        <f>0.2426*D28</f>
        <v>1.3343</v>
      </c>
    </row>
    <row r="30" spans="1:4" s="16" customFormat="1" ht="12" customHeight="1">
      <c r="A30" s="32" t="s">
        <v>8</v>
      </c>
      <c r="B30" s="96">
        <f>SUM(B28:B29)</f>
        <v>6.8342999999999998</v>
      </c>
      <c r="C30" s="43">
        <f>SUM(C28:C29)</f>
        <v>6.8342999999999998</v>
      </c>
      <c r="D30" s="43">
        <f>SUM(D28:D29)</f>
        <v>6.8342999999999998</v>
      </c>
    </row>
    <row r="31" spans="1:4" s="16" customFormat="1" ht="15.95" customHeight="1">
      <c r="A31" s="33"/>
      <c r="B31" s="91"/>
      <c r="C31" s="92"/>
      <c r="D31" s="92"/>
    </row>
    <row r="32" spans="1:4" s="6" customFormat="1" ht="12" customHeight="1">
      <c r="A32" s="32" t="s">
        <v>38</v>
      </c>
      <c r="B32" s="104">
        <f>B17+B25+B30</f>
        <v>38.984299999999998</v>
      </c>
      <c r="C32" s="48">
        <f>C17+C25+C30</f>
        <v>38.464300000000001</v>
      </c>
      <c r="D32" s="43">
        <f>D17+D25+D30</f>
        <v>38.464300000000001</v>
      </c>
    </row>
    <row r="33" spans="1:4" ht="3.95" customHeight="1">
      <c r="A33" s="105"/>
      <c r="B33" s="98"/>
      <c r="C33" s="99"/>
      <c r="D33" s="99"/>
    </row>
    <row r="34" spans="1:4" ht="12" customHeight="1">
      <c r="A34" s="107" t="s">
        <v>96</v>
      </c>
      <c r="B34" s="98"/>
      <c r="C34" s="99"/>
      <c r="D34" s="99"/>
    </row>
    <row r="35" spans="1:4" ht="12" customHeight="1">
      <c r="A35" s="108" t="s">
        <v>97</v>
      </c>
      <c r="B35" s="98"/>
      <c r="C35" s="99"/>
      <c r="D35" s="99"/>
    </row>
    <row r="36" spans="1:4" ht="12.75">
      <c r="A36" s="108" t="s">
        <v>98</v>
      </c>
      <c r="C36" s="84"/>
    </row>
    <row r="37" spans="1:4" ht="3.95" customHeight="1">
      <c r="A37" s="108"/>
      <c r="C37" s="84"/>
    </row>
    <row r="38" spans="1:4" ht="15.95" customHeight="1">
      <c r="A38" s="60" t="s">
        <v>52</v>
      </c>
      <c r="C38" s="84"/>
    </row>
    <row r="39" spans="1:4" ht="3.95" customHeight="1">
      <c r="A39" s="62"/>
      <c r="C39" s="84"/>
    </row>
    <row r="40" spans="1:4" ht="14.1" customHeight="1">
      <c r="A40" s="61" t="s">
        <v>70</v>
      </c>
      <c r="C40" s="84"/>
    </row>
    <row r="41" spans="1:4" ht="14.1" customHeight="1">
      <c r="A41" s="62" t="s">
        <v>71</v>
      </c>
      <c r="C41" s="84"/>
    </row>
    <row r="42" spans="1:4" ht="14.1" customHeight="1">
      <c r="A42" s="28" t="s">
        <v>90</v>
      </c>
      <c r="C42" s="84"/>
    </row>
    <row r="43" spans="1:4" ht="12" customHeight="1">
      <c r="A43" s="62" t="s">
        <v>91</v>
      </c>
      <c r="C43" s="84"/>
    </row>
    <row r="44" spans="1:4" ht="3.95" customHeight="1">
      <c r="A44" s="62"/>
      <c r="C44" s="84"/>
    </row>
    <row r="45" spans="1:4" ht="14.1" customHeight="1">
      <c r="A45" s="61" t="s">
        <v>61</v>
      </c>
      <c r="C45" s="84"/>
    </row>
    <row r="46" spans="1:4" ht="12" customHeight="1">
      <c r="A46" s="28" t="s">
        <v>62</v>
      </c>
      <c r="C46" s="84"/>
    </row>
    <row r="47" spans="1:4" ht="3.95" customHeight="1">
      <c r="C47" s="84"/>
    </row>
    <row r="48" spans="1:4" ht="14.1" customHeight="1">
      <c r="A48" s="64" t="s">
        <v>92</v>
      </c>
      <c r="C48" s="84"/>
    </row>
    <row r="49" spans="1:3" ht="14.1" customHeight="1">
      <c r="A49" s="28" t="s">
        <v>59</v>
      </c>
      <c r="C49" s="84"/>
    </row>
    <row r="50" spans="1:3" ht="14.1" customHeight="1">
      <c r="A50" s="28" t="s">
        <v>93</v>
      </c>
      <c r="C50" s="84"/>
    </row>
    <row r="51" spans="1:3" ht="14.1" customHeight="1">
      <c r="A51" s="28" t="s">
        <v>94</v>
      </c>
      <c r="C51" s="84"/>
    </row>
    <row r="52" spans="1:3" ht="15">
      <c r="A52" s="106" t="s">
        <v>95</v>
      </c>
      <c r="C52" s="84"/>
    </row>
    <row r="53" spans="1:3" ht="15">
      <c r="A53" s="28"/>
    </row>
  </sheetData>
  <pageMargins left="0.59055118110236227" right="0.59055118110236227" top="0.59055118110236227" bottom="0.59055118110236227" header="0.29527559055118113" footer="0.29527559055118113"/>
  <pageSetup paperSize="9" orientation="portrait" r:id="rId1"/>
  <headerFooter alignWithMargins="0">
    <oddHeader>&amp;R&amp;"Arial,Normal"&amp;11&amp;A</oddHeader>
    <oddFooter>&amp;L&amp;F/Siv Stjernborg&amp;C&amp;P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51"/>
  <sheetViews>
    <sheetView view="pageLayout" zoomScaleNormal="120" workbookViewId="0">
      <selection activeCell="A2" sqref="A2"/>
    </sheetView>
  </sheetViews>
  <sheetFormatPr defaultRowHeight="12"/>
  <cols>
    <col min="1" max="1" width="46.7109375" customWidth="1"/>
    <col min="2" max="2" width="11.85546875" style="84" customWidth="1"/>
    <col min="3" max="3" width="12.42578125" customWidth="1"/>
  </cols>
  <sheetData>
    <row r="1" spans="1:3" ht="18" customHeight="1">
      <c r="A1" s="80" t="s">
        <v>100</v>
      </c>
    </row>
    <row r="2" spans="1:3" ht="3.95" customHeight="1">
      <c r="A2" s="126"/>
    </row>
    <row r="3" spans="1:3" ht="14.1" customHeight="1">
      <c r="A3" s="24" t="s">
        <v>66</v>
      </c>
    </row>
    <row r="4" spans="1:3" ht="3.95" customHeight="1">
      <c r="A4" s="1"/>
    </row>
    <row r="5" spans="1:3" ht="45">
      <c r="A5" s="26" t="s">
        <v>76</v>
      </c>
    </row>
    <row r="6" spans="1:3" ht="24">
      <c r="A6" s="49"/>
      <c r="B6" s="109" t="s">
        <v>101</v>
      </c>
      <c r="C6" s="109" t="s">
        <v>102</v>
      </c>
    </row>
    <row r="7" spans="1:3" ht="15.95" customHeight="1">
      <c r="A7" s="49"/>
      <c r="B7" s="88">
        <v>41261</v>
      </c>
      <c r="C7" s="88">
        <v>41379</v>
      </c>
    </row>
    <row r="8" spans="1:3" s="9" customFormat="1" ht="15.95" customHeight="1">
      <c r="A8" s="49"/>
      <c r="B8" s="110" t="s">
        <v>69</v>
      </c>
      <c r="C8" s="110" t="s">
        <v>69</v>
      </c>
    </row>
    <row r="9" spans="1:3" s="9" customFormat="1" ht="15.95" customHeight="1">
      <c r="A9" s="111" t="s">
        <v>32</v>
      </c>
      <c r="B9" s="112"/>
      <c r="C9" s="112"/>
    </row>
    <row r="10" spans="1:3" s="9" customFormat="1" ht="15.95" customHeight="1">
      <c r="A10" s="113" t="s">
        <v>1</v>
      </c>
      <c r="B10" s="114">
        <v>10.210000000000001</v>
      </c>
      <c r="C10" s="114">
        <v>10.210000000000001</v>
      </c>
    </row>
    <row r="11" spans="1:3" s="9" customFormat="1" ht="15.95" customHeight="1">
      <c r="A11" s="113" t="s">
        <v>2</v>
      </c>
      <c r="B11" s="114">
        <v>1.17</v>
      </c>
      <c r="C11" s="114">
        <v>1.17</v>
      </c>
    </row>
    <row r="12" spans="1:3" s="9" customFormat="1" ht="15.95" customHeight="1">
      <c r="A12" s="113" t="s">
        <v>3</v>
      </c>
      <c r="B12" s="114">
        <v>4.3499999999999996</v>
      </c>
      <c r="C12" s="114">
        <v>4.3499999999999996</v>
      </c>
    </row>
    <row r="13" spans="1:3" s="9" customFormat="1" ht="15.95" customHeight="1">
      <c r="A13" s="113" t="s">
        <v>4</v>
      </c>
      <c r="B13" s="114">
        <v>0.3</v>
      </c>
      <c r="C13" s="114">
        <v>0.3</v>
      </c>
    </row>
    <row r="14" spans="1:3" s="9" customFormat="1" ht="15.95" customHeight="1">
      <c r="A14" s="113" t="s">
        <v>5</v>
      </c>
      <c r="B14" s="114">
        <v>2.6</v>
      </c>
      <c r="C14" s="114">
        <v>2.6</v>
      </c>
    </row>
    <row r="15" spans="1:3" s="9" customFormat="1" ht="15.95" customHeight="1">
      <c r="A15" s="113" t="s">
        <v>6</v>
      </c>
      <c r="B15" s="114">
        <v>2.91</v>
      </c>
      <c r="C15" s="114">
        <v>2.91</v>
      </c>
    </row>
    <row r="16" spans="1:3" s="9" customFormat="1" ht="15.95" customHeight="1">
      <c r="A16" s="115" t="s">
        <v>7</v>
      </c>
      <c r="B16" s="116">
        <v>9.8800000000000008</v>
      </c>
      <c r="C16" s="116">
        <v>9.8800000000000008</v>
      </c>
    </row>
    <row r="17" spans="1:3" s="9" customFormat="1" ht="15.95" customHeight="1">
      <c r="A17" s="111" t="s">
        <v>50</v>
      </c>
      <c r="B17" s="117">
        <f>SUM(B10:B16)</f>
        <v>31.42</v>
      </c>
      <c r="C17" s="117">
        <f>SUM(C10:C16)</f>
        <v>31.42</v>
      </c>
    </row>
    <row r="18" spans="1:3" s="6" customFormat="1">
      <c r="A18" s="111" t="s">
        <v>33</v>
      </c>
      <c r="B18" s="113"/>
      <c r="C18" s="113"/>
    </row>
    <row r="19" spans="1:3" s="6" customFormat="1" ht="13.5">
      <c r="A19" s="113" t="s">
        <v>103</v>
      </c>
      <c r="B19" s="114">
        <v>0.1</v>
      </c>
      <c r="C19" s="114">
        <v>0.1</v>
      </c>
    </row>
    <row r="20" spans="1:3" s="9" customFormat="1" ht="15.95" customHeight="1">
      <c r="A20" s="113" t="s">
        <v>12</v>
      </c>
      <c r="B20" s="119">
        <v>0.1</v>
      </c>
      <c r="C20" s="119">
        <v>0.1</v>
      </c>
    </row>
    <row r="21" spans="1:3" s="9" customFormat="1" ht="15.95" customHeight="1">
      <c r="A21" s="113" t="s">
        <v>11</v>
      </c>
      <c r="B21" s="114">
        <v>0</v>
      </c>
      <c r="C21" s="114">
        <v>0</v>
      </c>
    </row>
    <row r="22" spans="1:3" s="9" customFormat="1" ht="15.95" customHeight="1">
      <c r="A22" s="113" t="s">
        <v>21</v>
      </c>
      <c r="B22" s="114">
        <v>0.01</v>
      </c>
      <c r="C22" s="114">
        <v>0.01</v>
      </c>
    </row>
    <row r="23" spans="1:3" s="9" customFormat="1" ht="15.95" customHeight="1">
      <c r="A23" s="115" t="s">
        <v>34</v>
      </c>
      <c r="B23" s="120">
        <v>0</v>
      </c>
      <c r="C23" s="120">
        <v>0</v>
      </c>
    </row>
    <row r="24" spans="1:3" s="9" customFormat="1" ht="15.95" customHeight="1">
      <c r="A24" s="111" t="s">
        <v>50</v>
      </c>
      <c r="B24" s="117">
        <f>SUM(B19:B23)</f>
        <v>0.21000000000000002</v>
      </c>
      <c r="C24" s="117">
        <f>SUM(C19:C23)</f>
        <v>0.21000000000000002</v>
      </c>
    </row>
    <row r="25" spans="1:3" s="9" customFormat="1" ht="15.95" customHeight="1">
      <c r="A25" s="111" t="s">
        <v>35</v>
      </c>
      <c r="B25" s="113"/>
      <c r="C25" s="113"/>
    </row>
    <row r="26" spans="1:3" s="9" customFormat="1" ht="15.95" customHeight="1">
      <c r="A26" s="113" t="s">
        <v>104</v>
      </c>
      <c r="B26" s="114">
        <v>4.5</v>
      </c>
      <c r="C26" s="114">
        <v>4.5</v>
      </c>
    </row>
    <row r="27" spans="1:3" s="9" customFormat="1" ht="15.95" customHeight="1">
      <c r="A27" s="113" t="s">
        <v>105</v>
      </c>
      <c r="B27" s="114">
        <v>1.0917000000000001</v>
      </c>
      <c r="C27" s="114">
        <v>1.0917000000000001</v>
      </c>
    </row>
    <row r="28" spans="1:3" s="6" customFormat="1" ht="18" customHeight="1">
      <c r="A28" s="113" t="s">
        <v>106</v>
      </c>
      <c r="B28" s="121">
        <v>1</v>
      </c>
      <c r="C28" s="121">
        <v>1</v>
      </c>
    </row>
    <row r="29" spans="1:3" s="6" customFormat="1" ht="18" customHeight="1">
      <c r="A29" s="115" t="s">
        <v>107</v>
      </c>
      <c r="B29" s="116">
        <f>0.2426*B28</f>
        <v>0.24260000000000001</v>
      </c>
      <c r="C29" s="116">
        <f>0.2426*C28</f>
        <v>0.24260000000000001</v>
      </c>
    </row>
    <row r="30" spans="1:3" s="16" customFormat="1" ht="15.95" customHeight="1">
      <c r="A30" s="111" t="s">
        <v>8</v>
      </c>
      <c r="B30" s="117">
        <f>SUM(B26:B29)</f>
        <v>6.8343000000000007</v>
      </c>
      <c r="C30" s="117">
        <f>SUM(C26:C29)</f>
        <v>6.8343000000000007</v>
      </c>
    </row>
    <row r="31" spans="1:3" s="16" customFormat="1" ht="15.95" customHeight="1">
      <c r="A31" s="111" t="s">
        <v>38</v>
      </c>
      <c r="B31" s="117">
        <f>B17+B24+B30</f>
        <v>38.464300000000001</v>
      </c>
      <c r="C31" s="117">
        <f>C17+C24+C30</f>
        <v>38.464300000000001</v>
      </c>
    </row>
    <row r="32" spans="1:3" s="16" customFormat="1" ht="6" customHeight="1">
      <c r="A32" s="32"/>
      <c r="B32" s="43"/>
      <c r="C32" s="43"/>
    </row>
    <row r="33" spans="1:2" s="6" customFormat="1" ht="12" customHeight="1">
      <c r="A33" s="107" t="s">
        <v>108</v>
      </c>
      <c r="B33" s="99"/>
    </row>
    <row r="34" spans="1:2" ht="12" customHeight="1">
      <c r="A34" s="108" t="s">
        <v>109</v>
      </c>
    </row>
    <row r="35" spans="1:2" ht="12" customHeight="1">
      <c r="A35" s="108"/>
    </row>
    <row r="36" spans="1:2" ht="15.75">
      <c r="A36" s="60" t="s">
        <v>52</v>
      </c>
    </row>
    <row r="37" spans="1:2" ht="6" customHeight="1">
      <c r="A37" s="62"/>
    </row>
    <row r="38" spans="1:2" ht="14.1" customHeight="1">
      <c r="A38" s="61" t="s">
        <v>110</v>
      </c>
    </row>
    <row r="39" spans="1:2" ht="14.1" customHeight="1">
      <c r="A39" s="61" t="s">
        <v>111</v>
      </c>
    </row>
    <row r="40" spans="1:2" ht="14.1" customHeight="1">
      <c r="A40" s="122" t="s">
        <v>112</v>
      </c>
    </row>
    <row r="41" spans="1:2" ht="14.1" customHeight="1">
      <c r="A41" s="108" t="s">
        <v>113</v>
      </c>
    </row>
    <row r="42" spans="1:2" ht="6" customHeight="1">
      <c r="A42" s="62"/>
    </row>
    <row r="43" spans="1:2" ht="14.1" customHeight="1">
      <c r="A43" s="61" t="s">
        <v>114</v>
      </c>
    </row>
    <row r="44" spans="1:2" ht="12" customHeight="1">
      <c r="A44" s="122" t="s">
        <v>115</v>
      </c>
    </row>
    <row r="45" spans="1:2" ht="14.1" customHeight="1">
      <c r="A45" s="108" t="s">
        <v>116</v>
      </c>
    </row>
    <row r="46" spans="1:2" ht="6" customHeight="1">
      <c r="A46" s="62"/>
    </row>
    <row r="47" spans="1:2" ht="14.1" customHeight="1">
      <c r="A47" s="64" t="s">
        <v>117</v>
      </c>
    </row>
    <row r="48" spans="1:2" ht="12.75">
      <c r="A48" s="108" t="s">
        <v>118</v>
      </c>
    </row>
    <row r="49" spans="1:1" ht="12.75">
      <c r="A49" s="108" t="s">
        <v>119</v>
      </c>
    </row>
    <row r="51" spans="1:1" ht="12.75">
      <c r="A51" s="123" t="s">
        <v>120</v>
      </c>
    </row>
  </sheetData>
  <pageMargins left="0.59055118110236227" right="0.59055118110236227" top="0.59055118110236227" bottom="0.59055118110236227" header="0.29527559055118113" footer="0.29527559055118113"/>
  <pageSetup paperSize="9" orientation="portrait" r:id="rId1"/>
  <headerFooter alignWithMargins="0">
    <oddHeader>&amp;R&amp;"Arial,Normal"&amp;11&amp;A</oddHeader>
    <oddFooter>&amp;L&amp;F/Siv Stjernborg&amp;C&amp;P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4"/>
  <sheetViews>
    <sheetView view="pageLayout" zoomScaleNormal="120" workbookViewId="0">
      <selection activeCell="A2" sqref="A2"/>
    </sheetView>
  </sheetViews>
  <sheetFormatPr defaultRowHeight="12"/>
  <cols>
    <col min="1" max="1" width="46.7109375" customWidth="1"/>
    <col min="2" max="2" width="11.85546875" style="84" customWidth="1"/>
    <col min="3" max="3" width="12.42578125" customWidth="1"/>
  </cols>
  <sheetData>
    <row r="1" spans="1:3" ht="18" customHeight="1">
      <c r="A1" s="80" t="s">
        <v>121</v>
      </c>
    </row>
    <row r="2" spans="1:3" ht="3.95" customHeight="1">
      <c r="A2" s="23"/>
    </row>
    <row r="3" spans="1:3" ht="14.1" customHeight="1">
      <c r="A3" s="24" t="s">
        <v>66</v>
      </c>
    </row>
    <row r="4" spans="1:3" ht="3.95" customHeight="1">
      <c r="A4" s="1"/>
    </row>
    <row r="5" spans="1:3" ht="45">
      <c r="A5" s="26" t="s">
        <v>122</v>
      </c>
    </row>
    <row r="6" spans="1:3" ht="24">
      <c r="A6" s="49"/>
      <c r="B6" s="109" t="s">
        <v>102</v>
      </c>
      <c r="C6" s="109" t="s">
        <v>123</v>
      </c>
    </row>
    <row r="7" spans="1:3" ht="15.95" customHeight="1">
      <c r="A7" s="49"/>
      <c r="B7" s="88">
        <v>41379</v>
      </c>
      <c r="C7" s="88">
        <v>41976</v>
      </c>
    </row>
    <row r="8" spans="1:3" s="9" customFormat="1" ht="15.95" customHeight="1">
      <c r="A8" s="49"/>
      <c r="B8" s="110" t="s">
        <v>69</v>
      </c>
      <c r="C8" s="110" t="s">
        <v>69</v>
      </c>
    </row>
    <row r="9" spans="1:3" s="9" customFormat="1" ht="15.95" customHeight="1">
      <c r="A9" s="111" t="s">
        <v>32</v>
      </c>
      <c r="B9" s="112"/>
      <c r="C9" s="112"/>
    </row>
    <row r="10" spans="1:3" s="9" customFormat="1" ht="15.95" customHeight="1">
      <c r="A10" s="113" t="s">
        <v>1</v>
      </c>
      <c r="B10" s="114">
        <v>10.210000000000001</v>
      </c>
      <c r="C10" s="114">
        <v>10.210000000000001</v>
      </c>
    </row>
    <row r="11" spans="1:3" s="9" customFormat="1" ht="15.95" customHeight="1">
      <c r="A11" s="113" t="s">
        <v>2</v>
      </c>
      <c r="B11" s="114">
        <v>1.17</v>
      </c>
      <c r="C11" s="114">
        <v>1.17</v>
      </c>
    </row>
    <row r="12" spans="1:3" s="9" customFormat="1" ht="15.95" customHeight="1">
      <c r="A12" s="113" t="s">
        <v>3</v>
      </c>
      <c r="B12" s="114">
        <v>4.3499999999999996</v>
      </c>
      <c r="C12" s="114">
        <v>4.3499999999999996</v>
      </c>
    </row>
    <row r="13" spans="1:3" s="9" customFormat="1" ht="15.95" customHeight="1">
      <c r="A13" s="113" t="s">
        <v>4</v>
      </c>
      <c r="B13" s="114">
        <v>0.3</v>
      </c>
      <c r="C13" s="114">
        <v>0.3</v>
      </c>
    </row>
    <row r="14" spans="1:3" s="9" customFormat="1" ht="15.95" customHeight="1">
      <c r="A14" s="113" t="s">
        <v>5</v>
      </c>
      <c r="B14" s="114">
        <v>2.6</v>
      </c>
      <c r="C14" s="114">
        <v>2.6</v>
      </c>
    </row>
    <row r="15" spans="1:3" s="9" customFormat="1" ht="15.95" customHeight="1">
      <c r="A15" s="113" t="s">
        <v>6</v>
      </c>
      <c r="B15" s="114">
        <v>2.91</v>
      </c>
      <c r="C15" s="114">
        <v>2.64</v>
      </c>
    </row>
    <row r="16" spans="1:3" s="9" customFormat="1" ht="15.95" customHeight="1">
      <c r="A16" s="115" t="s">
        <v>7</v>
      </c>
      <c r="B16" s="116">
        <v>9.8800000000000008</v>
      </c>
      <c r="C16" s="116">
        <v>10.15</v>
      </c>
    </row>
    <row r="17" spans="1:3" s="9" customFormat="1" ht="15.95" customHeight="1">
      <c r="A17" s="111" t="s">
        <v>50</v>
      </c>
      <c r="B17" s="117">
        <f>SUM(B10:B16)</f>
        <v>31.42</v>
      </c>
      <c r="C17" s="117">
        <f>SUM(C10:C16)</f>
        <v>31.42</v>
      </c>
    </row>
    <row r="18" spans="1:3" s="6" customFormat="1" ht="6" customHeight="1">
      <c r="A18" s="118"/>
      <c r="B18" s="113"/>
      <c r="C18" s="113"/>
    </row>
    <row r="19" spans="1:3" s="6" customFormat="1">
      <c r="A19" s="111" t="s">
        <v>33</v>
      </c>
      <c r="B19" s="113"/>
      <c r="C19" s="113"/>
    </row>
    <row r="20" spans="1:3" s="6" customFormat="1" ht="13.5">
      <c r="A20" s="113" t="s">
        <v>103</v>
      </c>
      <c r="B20" s="114">
        <v>0.1</v>
      </c>
      <c r="C20" s="114">
        <v>0.1</v>
      </c>
    </row>
    <row r="21" spans="1:3" s="9" customFormat="1" ht="15.95" customHeight="1">
      <c r="A21" s="113" t="s">
        <v>12</v>
      </c>
      <c r="B21" s="119">
        <v>0.1</v>
      </c>
      <c r="C21" s="119">
        <v>0.1</v>
      </c>
    </row>
    <row r="22" spans="1:3" s="9" customFormat="1" ht="15.95" customHeight="1">
      <c r="A22" s="113" t="s">
        <v>11</v>
      </c>
      <c r="B22" s="114">
        <v>0</v>
      </c>
      <c r="C22" s="114">
        <v>0</v>
      </c>
    </row>
    <row r="23" spans="1:3" s="9" customFormat="1" ht="15.95" customHeight="1">
      <c r="A23" s="113" t="s">
        <v>21</v>
      </c>
      <c r="B23" s="114">
        <v>0.01</v>
      </c>
      <c r="C23" s="114">
        <v>0.01</v>
      </c>
    </row>
    <row r="24" spans="1:3" s="9" customFormat="1" ht="15.95" customHeight="1">
      <c r="A24" s="115" t="s">
        <v>34</v>
      </c>
      <c r="B24" s="120">
        <v>0</v>
      </c>
      <c r="C24" s="120">
        <v>0</v>
      </c>
    </row>
    <row r="25" spans="1:3" s="9" customFormat="1" ht="15.95" customHeight="1">
      <c r="A25" s="111" t="s">
        <v>50</v>
      </c>
      <c r="B25" s="117">
        <f>SUM(B20:B24)</f>
        <v>0.21000000000000002</v>
      </c>
      <c r="C25" s="117">
        <f>SUM(C20:C24)</f>
        <v>0.21000000000000002</v>
      </c>
    </row>
    <row r="26" spans="1:3" s="9" customFormat="1" ht="6" customHeight="1">
      <c r="A26" s="113"/>
      <c r="B26" s="113"/>
      <c r="C26" s="113"/>
    </row>
    <row r="27" spans="1:3" s="9" customFormat="1" ht="15.95" customHeight="1">
      <c r="A27" s="111" t="s">
        <v>35</v>
      </c>
      <c r="B27" s="113"/>
      <c r="C27" s="113"/>
    </row>
    <row r="28" spans="1:3" s="9" customFormat="1" ht="15.95" customHeight="1">
      <c r="A28" s="113" t="s">
        <v>124</v>
      </c>
      <c r="B28" s="114">
        <v>4.5</v>
      </c>
      <c r="C28" s="114">
        <v>4.5</v>
      </c>
    </row>
    <row r="29" spans="1:3" s="9" customFormat="1" ht="15.95" customHeight="1">
      <c r="A29" s="113" t="s">
        <v>125</v>
      </c>
      <c r="B29" s="114">
        <v>1.0917000000000001</v>
      </c>
      <c r="C29" s="114">
        <v>1.0917000000000001</v>
      </c>
    </row>
    <row r="30" spans="1:3" s="6" customFormat="1" ht="18" customHeight="1">
      <c r="A30" s="113" t="s">
        <v>106</v>
      </c>
      <c r="B30" s="121">
        <v>1</v>
      </c>
      <c r="C30" s="121">
        <v>1</v>
      </c>
    </row>
    <row r="31" spans="1:3" s="6" customFormat="1" ht="18" customHeight="1">
      <c r="A31" s="115" t="s">
        <v>107</v>
      </c>
      <c r="B31" s="116">
        <f>0.2426*B30</f>
        <v>0.24260000000000001</v>
      </c>
      <c r="C31" s="116">
        <f>0.2426*C30</f>
        <v>0.24260000000000001</v>
      </c>
    </row>
    <row r="32" spans="1:3" s="16" customFormat="1" ht="15.95" customHeight="1">
      <c r="A32" s="111" t="s">
        <v>8</v>
      </c>
      <c r="B32" s="117">
        <f>SUM(B28:B31)</f>
        <v>6.8343000000000007</v>
      </c>
      <c r="C32" s="117">
        <f>SUM(C28:C31)</f>
        <v>6.8343000000000007</v>
      </c>
    </row>
    <row r="33" spans="1:6" s="16" customFormat="1" ht="12" customHeight="1">
      <c r="A33" s="113"/>
      <c r="B33" s="112"/>
      <c r="C33" s="112"/>
    </row>
    <row r="34" spans="1:6" s="16" customFormat="1" ht="15.95" customHeight="1">
      <c r="A34" s="111" t="s">
        <v>38</v>
      </c>
      <c r="B34" s="117">
        <f>B17+B25+B32</f>
        <v>38.464300000000001</v>
      </c>
      <c r="C34" s="117">
        <f>C17+C25+C32</f>
        <v>38.464300000000001</v>
      </c>
    </row>
    <row r="35" spans="1:6" s="16" customFormat="1" ht="6" customHeight="1">
      <c r="A35" s="32"/>
      <c r="B35" s="43"/>
      <c r="C35" s="43"/>
    </row>
    <row r="36" spans="1:6" s="6" customFormat="1" ht="12" customHeight="1">
      <c r="A36" s="124" t="s">
        <v>126</v>
      </c>
      <c r="B36" s="99"/>
    </row>
    <row r="37" spans="1:6" ht="12" customHeight="1">
      <c r="A37" s="108"/>
    </row>
    <row r="38" spans="1:6" ht="12" customHeight="1">
      <c r="A38" s="108"/>
    </row>
    <row r="39" spans="1:6" ht="15.75">
      <c r="A39" s="60" t="s">
        <v>52</v>
      </c>
    </row>
    <row r="40" spans="1:6" ht="6" customHeight="1">
      <c r="A40" s="62"/>
    </row>
    <row r="41" spans="1:6" ht="14.1" customHeight="1">
      <c r="A41" s="61" t="s">
        <v>127</v>
      </c>
    </row>
    <row r="42" spans="1:6" ht="14.1" customHeight="1">
      <c r="A42" s="122" t="s">
        <v>128</v>
      </c>
    </row>
    <row r="43" spans="1:6" ht="14.1" customHeight="1">
      <c r="A43" s="108" t="s">
        <v>129</v>
      </c>
    </row>
    <row r="44" spans="1:6" ht="6" customHeight="1"/>
    <row r="45" spans="1:6" ht="14.1" customHeight="1">
      <c r="A45" s="64" t="s">
        <v>130</v>
      </c>
    </row>
    <row r="46" spans="1:6" ht="12.75" customHeight="1">
      <c r="A46" s="108" t="s">
        <v>118</v>
      </c>
    </row>
    <row r="47" spans="1:6" ht="12.75" customHeight="1">
      <c r="A47" s="108" t="s">
        <v>131</v>
      </c>
    </row>
    <row r="48" spans="1:6" s="84" customFormat="1" ht="12.75" customHeight="1">
      <c r="A48" s="108" t="s">
        <v>132</v>
      </c>
      <c r="B48" s="108"/>
      <c r="C48" s="108"/>
      <c r="D48" s="108"/>
      <c r="E48" s="108"/>
      <c r="F48" s="108"/>
    </row>
    <row r="49" spans="1:6" s="84" customFormat="1" ht="6" customHeight="1">
      <c r="A49" s="108"/>
      <c r="B49" s="108"/>
      <c r="C49" s="108"/>
      <c r="D49" s="108"/>
      <c r="E49" s="108"/>
      <c r="F49" s="108"/>
    </row>
    <row r="50" spans="1:6" s="84" customFormat="1" ht="14.1" customHeight="1">
      <c r="A50" s="64" t="s">
        <v>117</v>
      </c>
      <c r="C50"/>
      <c r="D50"/>
      <c r="E50"/>
      <c r="F50"/>
    </row>
    <row r="51" spans="1:6" s="84" customFormat="1" ht="12.75" customHeight="1">
      <c r="A51" s="108" t="s">
        <v>118</v>
      </c>
      <c r="C51"/>
      <c r="D51"/>
      <c r="E51"/>
      <c r="F51"/>
    </row>
    <row r="52" spans="1:6" s="84" customFormat="1" ht="12.75" customHeight="1">
      <c r="A52" s="108" t="s">
        <v>119</v>
      </c>
      <c r="C52"/>
      <c r="D52"/>
      <c r="E52"/>
      <c r="F52"/>
    </row>
    <row r="54" spans="1:6" s="84" customFormat="1" ht="12.75">
      <c r="A54" s="123" t="s">
        <v>120</v>
      </c>
      <c r="C54"/>
      <c r="D54"/>
      <c r="E54"/>
      <c r="F54"/>
    </row>
  </sheetData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Header>&amp;R&amp;A</oddHeader>
    <oddFooter>&amp;L&amp;8&amp;FSiv Stjernborg&amp;C&amp;P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11</vt:i4>
      </vt:variant>
    </vt:vector>
  </HeadingPairs>
  <TitlesOfParts>
    <vt:vector size="27" baseType="lpstr">
      <vt:lpstr>051216</vt:lpstr>
      <vt:lpstr>070529</vt:lpstr>
      <vt:lpstr>071212</vt:lpstr>
      <vt:lpstr>081202</vt:lpstr>
      <vt:lpstr>091211</vt:lpstr>
      <vt:lpstr>101214</vt:lpstr>
      <vt:lpstr>111202</vt:lpstr>
      <vt:lpstr>131210</vt:lpstr>
      <vt:lpstr>141219</vt:lpstr>
      <vt:lpstr>151013</vt:lpstr>
      <vt:lpstr>161215</vt:lpstr>
      <vt:lpstr>171115</vt:lpstr>
      <vt:lpstr>181217</vt:lpstr>
      <vt:lpstr>191218</vt:lpstr>
      <vt:lpstr>201215</vt:lpstr>
      <vt:lpstr>211221</vt:lpstr>
      <vt:lpstr>'070529'!FromDept</vt:lpstr>
      <vt:lpstr>'071212'!FromDept</vt:lpstr>
      <vt:lpstr>'081202'!FromDept</vt:lpstr>
      <vt:lpstr>'091211'!FromDept</vt:lpstr>
      <vt:lpstr>'101214'!FromDept</vt:lpstr>
      <vt:lpstr>'111202'!FromDept</vt:lpstr>
      <vt:lpstr>'131210'!FromDept</vt:lpstr>
      <vt:lpstr>'141219'!FromDept</vt:lpstr>
      <vt:lpstr>'070529'!FromName</vt:lpstr>
      <vt:lpstr>'071212'!FromName</vt:lpstr>
      <vt:lpstr>'081202'!FromName</vt:lpstr>
    </vt:vector>
  </TitlesOfParts>
  <Company>Svenska Kommun och Landstingsförbunden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ejon1</dc:creator>
  <cp:lastModifiedBy>Jonsson Elisabet</cp:lastModifiedBy>
  <cp:lastPrinted>2009-06-23T08:11:53Z</cp:lastPrinted>
  <dcterms:created xsi:type="dcterms:W3CDTF">2005-12-16T13:02:11Z</dcterms:created>
  <dcterms:modified xsi:type="dcterms:W3CDTF">2022-04-26T11:46:09Z</dcterms:modified>
</cp:coreProperties>
</file>